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ARLOS EDUARDO VALCARCEL VEGA\"/>
    </mc:Choice>
  </mc:AlternateContent>
  <xr:revisionPtr revIDLastSave="0" documentId="13_ncr:1_{95D64AC5-C989-47CE-8F8F-842F9D5F71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YECTO DE CALIFICACION Y GRAU" sheetId="1" r:id="rId1"/>
    <sheet name="DETERMINACION DERECHOS DE VO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2" l="1"/>
  <c r="G28" i="2"/>
  <c r="G19" i="2"/>
  <c r="G43" i="2"/>
  <c r="M42" i="2"/>
  <c r="L42" i="2" s="1"/>
  <c r="M41" i="2"/>
  <c r="L41" i="2" s="1"/>
  <c r="N19" i="2"/>
  <c r="N28" i="2"/>
  <c r="N35" i="2"/>
  <c r="M26" i="2"/>
  <c r="L26" i="2" s="1"/>
  <c r="M27" i="2"/>
  <c r="L27" i="2" s="1"/>
  <c r="M25" i="2"/>
  <c r="L25" i="2" s="1"/>
  <c r="J26" i="2"/>
  <c r="J27" i="2"/>
  <c r="J25" i="2"/>
  <c r="J17" i="2"/>
  <c r="J18" i="2"/>
  <c r="J16" i="2"/>
  <c r="M17" i="2"/>
  <c r="L17" i="2" s="1"/>
  <c r="M18" i="2"/>
  <c r="L18" i="2" s="1"/>
  <c r="M16" i="2"/>
  <c r="L16" i="2" s="1"/>
  <c r="I19" i="2"/>
  <c r="G45" i="2" l="1"/>
  <c r="N45" i="2"/>
  <c r="O17" i="2" l="1"/>
  <c r="P17" i="2" s="1"/>
  <c r="O27" i="2"/>
  <c r="P27" i="2" s="1"/>
  <c r="O26" i="2"/>
  <c r="P26" i="2" s="1"/>
  <c r="O18" i="2"/>
  <c r="P18" i="2" s="1"/>
  <c r="O25" i="2"/>
  <c r="P25" i="2" s="1"/>
  <c r="O16" i="2"/>
  <c r="P16" i="2" s="1"/>
  <c r="O42" i="2"/>
  <c r="P42" i="2" s="1"/>
  <c r="O41" i="2"/>
  <c r="P41" i="2" s="1"/>
  <c r="P43" i="2" l="1"/>
  <c r="P19" i="2"/>
  <c r="P28" i="2"/>
  <c r="P45" i="2" l="1"/>
</calcChain>
</file>

<file path=xl/sharedStrings.xml><?xml version="1.0" encoding="utf-8"?>
<sst xmlns="http://schemas.openxmlformats.org/spreadsheetml/2006/main" count="225" uniqueCount="111">
  <si>
    <t xml:space="preserve">PROYECTO DE CALIFICACIÓN Y GRADUACIÓN DE CRÉDITOS </t>
  </si>
  <si>
    <t>IDENTIFICACIÓN</t>
  </si>
  <si>
    <t>DIRECCIÓN</t>
  </si>
  <si>
    <t>CIUDAD</t>
  </si>
  <si>
    <t>CORREO ELECTRÓNICO - NUMERO DE CONTACTO</t>
  </si>
  <si>
    <t>DOCUMENTO</t>
  </si>
  <si>
    <t>No. TÍTULO</t>
  </si>
  <si>
    <t>VALOR OBLIGACIÓN</t>
  </si>
  <si>
    <t>VALOR TOTAL RECONOCIDO</t>
  </si>
  <si>
    <t>INTERESES</t>
  </si>
  <si>
    <t>TASA DE INTERÉS</t>
  </si>
  <si>
    <t>B/MANGA</t>
  </si>
  <si>
    <t>CRÉDITOS FISCALES</t>
  </si>
  <si>
    <t>MUNICIPIO DE BUCARAMANGA</t>
  </si>
  <si>
    <t>890201222-0</t>
  </si>
  <si>
    <t>CL 35 10 43</t>
  </si>
  <si>
    <t>TOTAL CRÉDITOS FISCALES</t>
  </si>
  <si>
    <t>TOTAL CRÉDITOS DE PRIMERA CLASE</t>
  </si>
  <si>
    <t>LETRA DE CAMBIO - MANDAMIENTO DE PAGO</t>
  </si>
  <si>
    <r>
      <t xml:space="preserve">ACREENCIAS PROVEEDORES - CUARTA CLASE - ART. 2502 C. CIVIL - </t>
    </r>
    <r>
      <rPr>
        <sz val="8"/>
        <rFont val="Arial"/>
        <family val="2"/>
      </rPr>
      <t>NO EXISTEN CRÉDITOS DE ESTA CATEGORÍA</t>
    </r>
  </si>
  <si>
    <t>ACREEDORES QUIROGRAFARIOS - QUINTA CLASE ART. 2509 C. CIVIL</t>
  </si>
  <si>
    <t>TOTAL CRÉDITOS DE QUINTA CLASE</t>
  </si>
  <si>
    <t>TOTAL CRÉDITOS GRADUADOS Y CALIFICADOS</t>
  </si>
  <si>
    <t>CARLOS EDUARDO VALCARCEL VEGA</t>
  </si>
  <si>
    <t>C.C. 1.095.788.479</t>
  </si>
  <si>
    <t>A ENERO 31 DE 2023</t>
  </si>
  <si>
    <t>ESTADO DE CUENTA IMPUESTO DE INDUSTRIA Y COMERCIO</t>
  </si>
  <si>
    <t>INDUSTRIA Y COMERCIO CC.1095788479</t>
  </si>
  <si>
    <t>LOS DESCONOZCO</t>
  </si>
  <si>
    <t>890.204.802-6</t>
  </si>
  <si>
    <t xml:space="preserve">MUNICIPIO DE GIRON </t>
  </si>
  <si>
    <t>Carrera 25 No. 30 - 32</t>
  </si>
  <si>
    <t>GIRON</t>
  </si>
  <si>
    <t>notificacionesjudiciales@giron-santander.gov.co</t>
  </si>
  <si>
    <t xml:space="preserve">notificaciones@bucaramanga.gov.co </t>
  </si>
  <si>
    <t>ESTADO DE CUENTA IMPUESTO VEHICULO</t>
  </si>
  <si>
    <t>IMPUESTO VEHICULO PLACA WZM-88D</t>
  </si>
  <si>
    <r>
      <t xml:space="preserve">ACREENCIAS  HIPOTECARIAS - TERCERA CLASE - ART. 2499 C. CIVIL - </t>
    </r>
    <r>
      <rPr>
        <sz val="8"/>
        <rFont val="Arial"/>
        <family val="2"/>
      </rPr>
      <t>NO EXISTES CREDITOS DE ESTA CATEGORIA</t>
    </r>
  </si>
  <si>
    <t xml:space="preserve">BANCO DE BOGOTA </t>
  </si>
  <si>
    <t>860002964-4</t>
  </si>
  <si>
    <t>Calle  51 #34 - 07</t>
  </si>
  <si>
    <t>jdiaz@bancodebogota.com.co</t>
  </si>
  <si>
    <t xml:space="preserve">PAGARÉ </t>
  </si>
  <si>
    <t>PAGARE</t>
  </si>
  <si>
    <t>N.A</t>
  </si>
  <si>
    <t>BANCO DE OCCIDENTE</t>
  </si>
  <si>
    <t>890.300.279-4</t>
  </si>
  <si>
    <t>Carrera 19 #No. 34 - 30</t>
  </si>
  <si>
    <t>servicio@bancodeoccidente.com.co</t>
  </si>
  <si>
    <t xml:space="preserve">Carrera 29#45-45 </t>
  </si>
  <si>
    <t>LUIS FERNANDO ZULUAGA DUQUE</t>
  </si>
  <si>
    <t>JHON JAIRO QUINTERO AREVALO</t>
  </si>
  <si>
    <t>hastcoga@hotmail.com</t>
  </si>
  <si>
    <t>S/N - JUZGADO DTRECE CIVIL MUNICIPAL DE BUCARAMANGA - RAD. 2021-00351-00</t>
  </si>
  <si>
    <t>S/N - JUZGADO VEINTICUATRO CIVIL MUNICIPAL DE BUCARAMANGA - RAD. 2018-0033-00</t>
  </si>
  <si>
    <t>Carrera 18#33-73 Oficina 307</t>
  </si>
  <si>
    <t>LO DESCONOZCO</t>
  </si>
  <si>
    <t>CONTRATO DE ARRIENDO - MANDAMIENTO DE PAGO</t>
  </si>
  <si>
    <t>PROYECTO DE DETERMINACIÓN DE LOS DERECHOS DE VOTO CORRESPONDIENTE A CADA ACREEDOR</t>
  </si>
  <si>
    <t xml:space="preserve">ACREEDORES LABORALES </t>
  </si>
  <si>
    <t>VÍNCULO CON EL DEUDOR</t>
  </si>
  <si>
    <t xml:space="preserve"> OBLIGACIÓN</t>
  </si>
  <si>
    <t>FECHA VENCIMIENTO</t>
  </si>
  <si>
    <t>CAPITAL</t>
  </si>
  <si>
    <t>TOTAL ACREENCIA</t>
  </si>
  <si>
    <t>BASE DERECHO DE VOTO</t>
  </si>
  <si>
    <t>MES DEL AJUSTE</t>
  </si>
  <si>
    <t>PORCENTAJE DEL AJUSTE</t>
  </si>
  <si>
    <t>VALOR AJUSTE</t>
  </si>
  <si>
    <t>VALOR DERECHO DE VOTO</t>
  </si>
  <si>
    <t>PORCENTAJE DERECHO DE VOTO</t>
  </si>
  <si>
    <t>PORCENTAJE DERECHO DE VOTO TOTAL</t>
  </si>
  <si>
    <t>NINGUNO</t>
  </si>
  <si>
    <t xml:space="preserve">ACREEDORES ENTIDADES PUBLICAS </t>
  </si>
  <si>
    <t>NOMBRE</t>
  </si>
  <si>
    <t>TOTAL PARTICIPACIÓN CRÉDITOS ENTIDAD PUBLICAS E INSTITUCIONALES DE SEGURIDAD SOCIAL</t>
  </si>
  <si>
    <t>ACREEDORES INSTITUCIONES FINANCIERAS NACIONALES Y EXTRANJERAS SUJETAS A LA SUPERVISION Y VIGILANCIA DE LA SUPERINTENDENCIA FINANCIERA</t>
  </si>
  <si>
    <t>TOTAL PARTICIPACIÓN CRÉDITOS ENTIDADES FINANCIERAS</t>
  </si>
  <si>
    <t>ACREEDOR INTERNO</t>
  </si>
  <si>
    <t xml:space="preserve">ACREEDOR </t>
  </si>
  <si>
    <t>TOTAL PARTICIPACIÓN CRÉDITO INTERNO</t>
  </si>
  <si>
    <t>ACREEDORES EXTERNOS</t>
  </si>
  <si>
    <t>TOTAL PARTICIPACIÓN CRÉDITOS EXTERNOS</t>
  </si>
  <si>
    <t>TOTAL PARTICIPACIÓN</t>
  </si>
  <si>
    <r>
      <t xml:space="preserve">ACREEDORES LABORALES Art. 2495 C.CIVIL - </t>
    </r>
    <r>
      <rPr>
        <sz val="8"/>
        <rFont val="Arial"/>
        <family val="2"/>
      </rPr>
      <t xml:space="preserve">NO EXISTEN CREDITOS DE ESTA CLASE </t>
    </r>
  </si>
  <si>
    <t>C.C 1.095.788.479</t>
  </si>
  <si>
    <t>Carlos Eduardo Valcarcel V</t>
  </si>
  <si>
    <t>DIRECCION DE IMPUESTOS Y ADUANA NACIONALES (DIAN)</t>
  </si>
  <si>
    <t>ESTADO DE CUENTA AÑOS 2018, 2019, 2020 DECLARACION DE RENTA</t>
  </si>
  <si>
    <t>800197268-4</t>
  </si>
  <si>
    <t>Calle 36#14-03</t>
  </si>
  <si>
    <t xml:space="preserve">notificacionesjudicialesdian@dian.gov.co </t>
  </si>
  <si>
    <t>CENTRAL DE INVERSIONES S.A CESIONARIO DE ICETEX</t>
  </si>
  <si>
    <t>860042945-5</t>
  </si>
  <si>
    <t>procesosconcursales@cisa.gov.co</t>
  </si>
  <si>
    <t>ene-21</t>
  </si>
  <si>
    <t>ene-22</t>
  </si>
  <si>
    <t>SERGIO GERARDO SANTOS ORDUÑA</t>
  </si>
  <si>
    <t>C.C.91.101.016</t>
  </si>
  <si>
    <t>C.C. 91.101.016</t>
  </si>
  <si>
    <t xml:space="preserve">PATRIMONIO NEGATIVO 1 </t>
  </si>
  <si>
    <t xml:space="preserve">ACREENCIAS POSTERGADAS </t>
  </si>
  <si>
    <t xml:space="preserve">COLPENSIONES </t>
  </si>
  <si>
    <t>900.336.004-7</t>
  </si>
  <si>
    <t xml:space="preserve">DEUDA PRESUNTA </t>
  </si>
  <si>
    <t>Cra. 10 No. 72-33 Torro B Piso 11</t>
  </si>
  <si>
    <t>Bogotá</t>
  </si>
  <si>
    <t xml:space="preserve">linaortiz41@hotmai.com linayanezm@gmail.com </t>
  </si>
  <si>
    <t xml:space="preserve">TOTAL CRÉDITOS POSTERGADOS </t>
  </si>
  <si>
    <r>
      <t xml:space="preserve">ACREENCIAS PRENDARIAS - SEGUNDA CLASE - ART. 2497 C. CIVIL </t>
    </r>
    <r>
      <rPr>
        <sz val="8"/>
        <rFont val="Arial"/>
        <family val="2"/>
      </rPr>
      <t>-  EXISTEN CREDITOS DE ESTA CLASE</t>
    </r>
  </si>
  <si>
    <t>LABORALES - FISCALES - PARAFISCALES - PRIMERA CLASE - ART. 2495 C.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</si>
</sst>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\ _€_-;\-* #,##0\ _€_-;_-* &quot;-&quot;\ _€_-;_-@_-"/>
    <numFmt numFmtId="167" formatCode="dd/mm/yyyy;@"/>
    <numFmt numFmtId="168" formatCode="_-* #,##0\ _€_-;\-* #,##0\ _€_-;_-* &quot;-&quot;??\ _€_-;_-@_-"/>
    <numFmt numFmtId="169" formatCode="_ * #,##0.000_ ;_ * \-#,##0.000_ ;_ * &quot;-&quot;_ ;_ @_ "/>
    <numFmt numFmtId="170" formatCode="_ * #,##0.00_ ;_ * \-#,##0.0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12"/>
      <name val="Arial"/>
      <family val="2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4" applyNumberFormat="1" applyFont="1" applyFill="1" applyAlignment="1">
      <alignment horizontal="center" vertical="center"/>
    </xf>
    <xf numFmtId="165" fontId="5" fillId="0" borderId="0" xfId="4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4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41" fontId="6" fillId="2" borderId="1" xfId="2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3" xfId="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1" fontId="2" fillId="0" borderId="8" xfId="2" applyFont="1" applyFill="1" applyBorder="1" applyAlignment="1">
      <alignment horizontal="center" vertical="center" wrapText="1"/>
    </xf>
    <xf numFmtId="41" fontId="6" fillId="0" borderId="12" xfId="2" applyFont="1" applyFill="1" applyBorder="1" applyAlignment="1">
      <alignment horizontal="center" vertical="center" wrapText="1"/>
    </xf>
    <xf numFmtId="10" fontId="2" fillId="0" borderId="10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65" fontId="2" fillId="0" borderId="0" xfId="4" applyNumberFormat="1" applyFont="1" applyFill="1" applyBorder="1" applyAlignment="1">
      <alignment horizontal="center" vertical="center" wrapText="1"/>
    </xf>
    <xf numFmtId="165" fontId="6" fillId="0" borderId="0" xfId="4" applyNumberFormat="1" applyFont="1" applyFill="1" applyAlignment="1">
      <alignment vertical="center"/>
    </xf>
    <xf numFmtId="165" fontId="2" fillId="0" borderId="0" xfId="4" applyNumberFormat="1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6" fillId="2" borderId="3" xfId="4" applyNumberFormat="1" applyFont="1" applyFill="1" applyBorder="1" applyAlignment="1">
      <alignment horizontal="center" vertical="center" wrapText="1"/>
    </xf>
    <xf numFmtId="165" fontId="6" fillId="2" borderId="5" xfId="4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1" fontId="2" fillId="0" borderId="16" xfId="2" applyFont="1" applyFill="1" applyBorder="1" applyAlignment="1">
      <alignment horizontal="center" vertical="center" wrapText="1"/>
    </xf>
    <xf numFmtId="10" fontId="2" fillId="0" borderId="17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6" fillId="0" borderId="0" xfId="4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5" fontId="2" fillId="0" borderId="0" xfId="4" applyNumberFormat="1" applyFont="1" applyFill="1" applyBorder="1" applyAlignment="1">
      <alignment horizontal="center" vertical="center"/>
    </xf>
    <xf numFmtId="165" fontId="6" fillId="0" borderId="0" xfId="4" applyNumberFormat="1" applyFont="1" applyFill="1" applyBorder="1" applyAlignment="1">
      <alignment horizontal="center" vertical="center"/>
    </xf>
    <xf numFmtId="165" fontId="2" fillId="0" borderId="0" xfId="4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2" fillId="0" borderId="0" xfId="4" applyNumberFormat="1" applyFont="1" applyFill="1" applyBorder="1" applyAlignment="1">
      <alignment vertical="center" wrapText="1"/>
    </xf>
    <xf numFmtId="165" fontId="2" fillId="0" borderId="18" xfId="4" applyNumberFormat="1" applyFont="1" applyFill="1" applyBorder="1" applyAlignment="1">
      <alignment vertical="center" wrapText="1"/>
    </xf>
    <xf numFmtId="165" fontId="2" fillId="0" borderId="0" xfId="4" applyNumberFormat="1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/>
    <xf numFmtId="41" fontId="2" fillId="0" borderId="9" xfId="2" applyFont="1" applyFill="1" applyBorder="1" applyAlignment="1">
      <alignment horizontal="center" vertical="center" wrapText="1"/>
    </xf>
    <xf numFmtId="41" fontId="10" fillId="0" borderId="8" xfId="5" applyNumberForma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41" fontId="2" fillId="0" borderId="0" xfId="2" applyFont="1" applyAlignment="1">
      <alignment horizontal="right" vertical="center"/>
    </xf>
    <xf numFmtId="41" fontId="2" fillId="0" borderId="0" xfId="2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0" fontId="2" fillId="0" borderId="0" xfId="3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167" fontId="6" fillId="0" borderId="0" xfId="0" applyNumberFormat="1" applyFont="1" applyAlignment="1">
      <alignment horizontal="center" vertical="center"/>
    </xf>
    <xf numFmtId="41" fontId="6" fillId="0" borderId="0" xfId="2" applyFont="1" applyAlignment="1">
      <alignment vertical="center"/>
    </xf>
    <xf numFmtId="41" fontId="6" fillId="0" borderId="0" xfId="2" applyFont="1" applyAlignment="1">
      <alignment horizontal="center" vertical="center"/>
    </xf>
    <xf numFmtId="10" fontId="6" fillId="0" borderId="0" xfId="3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41" fontId="11" fillId="0" borderId="0" xfId="2" applyFont="1" applyBorder="1" applyAlignment="1">
      <alignment vertical="center"/>
    </xf>
    <xf numFmtId="41" fontId="11" fillId="0" borderId="0" xfId="2" applyFont="1" applyBorder="1" applyAlignment="1">
      <alignment horizontal="center" vertical="center"/>
    </xf>
    <xf numFmtId="41" fontId="11" fillId="0" borderId="0" xfId="2" applyFont="1" applyBorder="1" applyAlignment="1">
      <alignment horizontal="right" vertical="center"/>
    </xf>
    <xf numFmtId="41" fontId="11" fillId="0" borderId="0" xfId="2" applyFont="1" applyBorder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10" fontId="12" fillId="0" borderId="0" xfId="3" applyNumberFormat="1" applyFont="1" applyBorder="1" applyAlignment="1">
      <alignment horizontal="left" vertical="center"/>
    </xf>
    <xf numFmtId="167" fontId="6" fillId="2" borderId="2" xfId="0" applyNumberFormat="1" applyFont="1" applyFill="1" applyBorder="1" applyAlignment="1">
      <alignment horizontal="center" vertical="center" wrapText="1"/>
    </xf>
    <xf numFmtId="41" fontId="6" fillId="2" borderId="2" xfId="2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41" fontId="6" fillId="2" borderId="4" xfId="2" applyFont="1" applyFill="1" applyBorder="1" applyAlignment="1">
      <alignment horizontal="center" vertical="center" wrapText="1"/>
    </xf>
    <xf numFmtId="41" fontId="6" fillId="0" borderId="12" xfId="2" applyFont="1" applyFill="1" applyBorder="1" applyAlignment="1">
      <alignment horizontal="center" vertical="center"/>
    </xf>
    <xf numFmtId="10" fontId="2" fillId="0" borderId="12" xfId="3" applyNumberFormat="1" applyFont="1" applyFill="1" applyBorder="1" applyAlignment="1">
      <alignment horizontal="center" vertical="center" wrapText="1"/>
    </xf>
    <xf numFmtId="10" fontId="6" fillId="0" borderId="22" xfId="3" applyNumberFormat="1" applyFont="1" applyFill="1" applyBorder="1" applyAlignment="1">
      <alignment horizontal="center" vertical="center" wrapText="1"/>
    </xf>
    <xf numFmtId="41" fontId="2" fillId="0" borderId="0" xfId="2" applyFont="1" applyFill="1" applyBorder="1" applyAlignment="1">
      <alignment horizontal="center" vertical="center"/>
    </xf>
    <xf numFmtId="41" fontId="2" fillId="0" borderId="0" xfId="2" applyFont="1" applyFill="1" applyBorder="1" applyAlignment="1">
      <alignment horizontal="right" vertical="center"/>
    </xf>
    <xf numFmtId="41" fontId="2" fillId="0" borderId="0" xfId="2" applyFont="1" applyFill="1" applyBorder="1" applyAlignment="1">
      <alignment vertical="center"/>
    </xf>
    <xf numFmtId="10" fontId="2" fillId="0" borderId="0" xfId="3" applyNumberFormat="1" applyFont="1" applyFill="1" applyBorder="1" applyAlignment="1">
      <alignment vertical="center"/>
    </xf>
    <xf numFmtId="41" fontId="6" fillId="2" borderId="3" xfId="2" applyFont="1" applyFill="1" applyBorder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/>
    </xf>
    <xf numFmtId="41" fontId="6" fillId="0" borderId="0" xfId="2" applyFont="1" applyFill="1" applyBorder="1" applyAlignment="1">
      <alignment horizontal="right" vertical="center"/>
    </xf>
    <xf numFmtId="41" fontId="6" fillId="0" borderId="0" xfId="2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0" fontId="6" fillId="0" borderId="6" xfId="3" applyNumberFormat="1" applyFont="1" applyFill="1" applyBorder="1" applyAlignment="1">
      <alignment horizontal="center" vertical="center"/>
    </xf>
    <xf numFmtId="41" fontId="2" fillId="0" borderId="0" xfId="2" applyFont="1" applyBorder="1" applyAlignment="1">
      <alignment horizontal="center" vertical="center"/>
    </xf>
    <xf numFmtId="41" fontId="6" fillId="0" borderId="0" xfId="2" applyFont="1" applyBorder="1" applyAlignment="1">
      <alignment horizontal="center" vertical="center"/>
    </xf>
    <xf numFmtId="41" fontId="6" fillId="0" borderId="0" xfId="2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41" fontId="6" fillId="2" borderId="24" xfId="2" applyFont="1" applyFill="1" applyBorder="1" applyAlignment="1">
      <alignment horizontal="center" vertical="center" wrapText="1"/>
    </xf>
    <xf numFmtId="41" fontId="6" fillId="2" borderId="14" xfId="2" applyFont="1" applyFill="1" applyBorder="1" applyAlignment="1">
      <alignment horizontal="center" vertical="center" wrapText="1"/>
    </xf>
    <xf numFmtId="41" fontId="2" fillId="0" borderId="25" xfId="2" applyFont="1" applyFill="1" applyBorder="1" applyAlignment="1">
      <alignment horizontal="left" vertical="center" wrapText="1"/>
    </xf>
    <xf numFmtId="41" fontId="6" fillId="2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1" fontId="2" fillId="0" borderId="27" xfId="2" applyFont="1" applyBorder="1" applyAlignment="1">
      <alignment horizontal="center" vertical="center"/>
    </xf>
    <xf numFmtId="41" fontId="6" fillId="0" borderId="0" xfId="2" applyFont="1" applyAlignment="1">
      <alignment horizontal="right" vertical="center"/>
    </xf>
    <xf numFmtId="41" fontId="6" fillId="0" borderId="19" xfId="2" applyFont="1" applyBorder="1" applyAlignment="1">
      <alignment horizontal="right" vertical="center"/>
    </xf>
    <xf numFmtId="165" fontId="6" fillId="0" borderId="0" xfId="4" applyNumberFormat="1" applyFont="1" applyAlignment="1">
      <alignment horizontal="center" vertical="center"/>
    </xf>
    <xf numFmtId="10" fontId="6" fillId="0" borderId="0" xfId="3" applyNumberFormat="1" applyFont="1" applyAlignment="1">
      <alignment horizontal="right" vertical="center"/>
    </xf>
    <xf numFmtId="9" fontId="6" fillId="0" borderId="0" xfId="3" applyFont="1" applyAlignment="1">
      <alignment horizontal="center" vertical="center"/>
    </xf>
    <xf numFmtId="9" fontId="6" fillId="0" borderId="19" xfId="3" applyFon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41" fontId="2" fillId="0" borderId="0" xfId="2" applyFont="1" applyAlignment="1">
      <alignment horizontal="center" vertical="center" wrapText="1"/>
    </xf>
    <xf numFmtId="41" fontId="2" fillId="0" borderId="0" xfId="2" applyFont="1" applyAlignment="1">
      <alignment horizontal="right" vertical="center" wrapText="1"/>
    </xf>
    <xf numFmtId="41" fontId="2" fillId="0" borderId="0" xfId="2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0" fontId="2" fillId="0" borderId="0" xfId="3" applyNumberFormat="1" applyFont="1" applyAlignment="1">
      <alignment vertical="center" wrapText="1"/>
    </xf>
    <xf numFmtId="169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10" fontId="2" fillId="0" borderId="0" xfId="3" applyNumberFormat="1" applyFont="1" applyAlignment="1">
      <alignment horizontal="left" vertical="center"/>
    </xf>
    <xf numFmtId="170" fontId="2" fillId="0" borderId="0" xfId="2" applyNumberFormat="1" applyFont="1" applyAlignment="1">
      <alignment horizontal="center" vertical="center" wrapText="1"/>
    </xf>
    <xf numFmtId="170" fontId="2" fillId="0" borderId="0" xfId="2" applyNumberFormat="1" applyFont="1" applyAlignment="1">
      <alignment horizontal="center" vertical="center"/>
    </xf>
    <xf numFmtId="10" fontId="6" fillId="0" borderId="13" xfId="3" applyNumberFormat="1" applyFont="1" applyFill="1" applyBorder="1" applyAlignment="1">
      <alignment horizontal="center" vertical="center" wrapText="1"/>
    </xf>
    <xf numFmtId="41" fontId="2" fillId="0" borderId="30" xfId="2" applyFont="1" applyFill="1" applyBorder="1" applyAlignment="1">
      <alignment vertical="center" wrapText="1"/>
    </xf>
    <xf numFmtId="41" fontId="2" fillId="0" borderId="21" xfId="2" applyFont="1" applyFill="1" applyBorder="1" applyAlignment="1">
      <alignment horizontal="center" vertical="center" wrapText="1"/>
    </xf>
    <xf numFmtId="41" fontId="10" fillId="0" borderId="21" xfId="5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1" fontId="6" fillId="0" borderId="13" xfId="2" applyFont="1" applyFill="1" applyBorder="1" applyAlignment="1">
      <alignment vertical="center"/>
    </xf>
    <xf numFmtId="41" fontId="6" fillId="0" borderId="5" xfId="2" applyFont="1" applyFill="1" applyBorder="1" applyAlignment="1">
      <alignment vertical="center"/>
    </xf>
    <xf numFmtId="41" fontId="6" fillId="0" borderId="11" xfId="2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167" fontId="2" fillId="0" borderId="21" xfId="2" applyNumberFormat="1" applyFont="1" applyFill="1" applyBorder="1" applyAlignment="1">
      <alignment horizontal="center" vertical="center" wrapText="1"/>
    </xf>
    <xf numFmtId="17" fontId="2" fillId="0" borderId="21" xfId="0" applyNumberFormat="1" applyFont="1" applyBorder="1" applyAlignment="1">
      <alignment horizontal="center" vertical="center" wrapText="1"/>
    </xf>
    <xf numFmtId="41" fontId="2" fillId="0" borderId="33" xfId="2" applyFont="1" applyFill="1" applyBorder="1" applyAlignment="1">
      <alignment horizontal="center" vertical="center" wrapText="1"/>
    </xf>
    <xf numFmtId="10" fontId="2" fillId="0" borderId="33" xfId="3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1" fontId="2" fillId="0" borderId="34" xfId="2" applyFont="1" applyFill="1" applyBorder="1" applyAlignment="1">
      <alignment horizontal="center" vertical="center" wrapText="1"/>
    </xf>
    <xf numFmtId="167" fontId="2" fillId="0" borderId="34" xfId="2" applyNumberFormat="1" applyFont="1" applyFill="1" applyBorder="1" applyAlignment="1">
      <alignment horizontal="center" vertical="center" wrapText="1"/>
    </xf>
    <xf numFmtId="17" fontId="2" fillId="0" borderId="34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10" fontId="2" fillId="0" borderId="38" xfId="3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1" fontId="2" fillId="0" borderId="40" xfId="2" applyFont="1" applyFill="1" applyBorder="1" applyAlignment="1">
      <alignment horizontal="center" vertical="center" wrapText="1"/>
    </xf>
    <xf numFmtId="167" fontId="2" fillId="0" borderId="40" xfId="2" applyNumberFormat="1" applyFont="1" applyFill="1" applyBorder="1" applyAlignment="1">
      <alignment horizontal="center" vertical="center" wrapText="1"/>
    </xf>
    <xf numFmtId="17" fontId="2" fillId="0" borderId="40" xfId="0" applyNumberFormat="1" applyFont="1" applyBorder="1" applyAlignment="1">
      <alignment horizontal="center" vertical="center" wrapText="1"/>
    </xf>
    <xf numFmtId="10" fontId="2" fillId="0" borderId="41" xfId="3" applyNumberFormat="1" applyFont="1" applyFill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41" fontId="2" fillId="0" borderId="35" xfId="2" applyFont="1" applyFill="1" applyBorder="1" applyAlignment="1">
      <alignment horizontal="left" vertical="center" wrapText="1"/>
    </xf>
    <xf numFmtId="41" fontId="2" fillId="0" borderId="33" xfId="2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10" fontId="2" fillId="0" borderId="36" xfId="2" applyNumberFormat="1" applyFont="1" applyFill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10" fontId="2" fillId="0" borderId="43" xfId="3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167" fontId="2" fillId="0" borderId="33" xfId="2" applyNumberFormat="1" applyFont="1" applyFill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 wrapText="1"/>
    </xf>
    <xf numFmtId="10" fontId="2" fillId="0" borderId="36" xfId="3" applyNumberFormat="1" applyFont="1" applyFill="1" applyBorder="1" applyAlignment="1">
      <alignment horizontal="center" vertical="center" wrapText="1"/>
    </xf>
    <xf numFmtId="41" fontId="2" fillId="0" borderId="34" xfId="2" applyFont="1" applyFill="1" applyBorder="1" applyAlignment="1">
      <alignment horizontal="left" vertical="center" wrapText="1"/>
    </xf>
    <xf numFmtId="14" fontId="2" fillId="0" borderId="34" xfId="0" applyNumberFormat="1" applyFont="1" applyBorder="1" applyAlignment="1">
      <alignment horizontal="center" vertical="center" wrapText="1"/>
    </xf>
    <xf numFmtId="168" fontId="2" fillId="0" borderId="34" xfId="2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68" fontId="6" fillId="0" borderId="3" xfId="1" applyNumberFormat="1" applyFont="1" applyBorder="1" applyAlignment="1">
      <alignment vertical="center" wrapText="1"/>
    </xf>
    <xf numFmtId="166" fontId="6" fillId="0" borderId="3" xfId="0" applyNumberFormat="1" applyFont="1" applyBorder="1" applyAlignment="1">
      <alignment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68" fontId="2" fillId="0" borderId="33" xfId="1" applyNumberFormat="1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0" fontId="2" fillId="0" borderId="46" xfId="3" applyNumberFormat="1" applyFont="1" applyFill="1" applyBorder="1" applyAlignment="1">
      <alignment horizontal="center" vertical="center" wrapText="1"/>
    </xf>
    <xf numFmtId="10" fontId="2" fillId="0" borderId="47" xfId="3" applyNumberFormat="1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 vertical="center" wrapText="1"/>
    </xf>
    <xf numFmtId="41" fontId="2" fillId="0" borderId="37" xfId="2" applyFont="1" applyFill="1" applyBorder="1" applyAlignment="1">
      <alignment horizontal="left" vertical="center" wrapText="1"/>
    </xf>
    <xf numFmtId="41" fontId="2" fillId="0" borderId="38" xfId="2" applyFont="1" applyFill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41" fontId="2" fillId="0" borderId="31" xfId="2" applyFont="1" applyFill="1" applyBorder="1" applyAlignment="1">
      <alignment horizontal="center" vertical="center" wrapText="1"/>
    </xf>
    <xf numFmtId="41" fontId="10" fillId="0" borderId="31" xfId="5" applyNumberFormat="1" applyFill="1" applyBorder="1" applyAlignment="1">
      <alignment horizontal="center" vertical="center" wrapText="1"/>
    </xf>
    <xf numFmtId="10" fontId="2" fillId="0" borderId="32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5" fontId="2" fillId="0" borderId="0" xfId="4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1" fontId="6" fillId="2" borderId="28" xfId="2" applyFont="1" applyFill="1" applyBorder="1" applyAlignment="1">
      <alignment horizontal="center" vertical="center" wrapText="1"/>
    </xf>
    <xf numFmtId="41" fontId="6" fillId="2" borderId="18" xfId="2" applyFont="1" applyFill="1" applyBorder="1" applyAlignment="1">
      <alignment horizontal="center" vertical="center" wrapText="1"/>
    </xf>
    <xf numFmtId="41" fontId="6" fillId="2" borderId="29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2" fillId="0" borderId="0" xfId="4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1" fontId="6" fillId="0" borderId="1" xfId="2" applyFont="1" applyFill="1" applyBorder="1" applyAlignment="1">
      <alignment horizontal="left" vertical="center" wrapText="1"/>
    </xf>
    <xf numFmtId="41" fontId="6" fillId="0" borderId="5" xfId="2" applyFont="1" applyFill="1" applyBorder="1" applyAlignment="1">
      <alignment horizontal="left" vertical="center" wrapText="1"/>
    </xf>
    <xf numFmtId="41" fontId="6" fillId="0" borderId="11" xfId="2" applyFont="1" applyFill="1" applyBorder="1" applyAlignment="1">
      <alignment horizontal="left" vertical="center" wrapText="1"/>
    </xf>
    <xf numFmtId="41" fontId="6" fillId="0" borderId="13" xfId="2" applyFont="1" applyFill="1" applyBorder="1" applyAlignment="1">
      <alignment horizontal="center" vertical="center" wrapText="1"/>
    </xf>
    <xf numFmtId="41" fontId="6" fillId="0" borderId="6" xfId="2" applyFont="1" applyFill="1" applyBorder="1" applyAlignment="1">
      <alignment horizontal="center" vertical="center" wrapText="1"/>
    </xf>
    <xf numFmtId="41" fontId="2" fillId="0" borderId="13" xfId="2" applyFont="1" applyFill="1" applyBorder="1" applyAlignment="1">
      <alignment horizontal="center" vertical="center" wrapText="1"/>
    </xf>
    <xf numFmtId="41" fontId="2" fillId="0" borderId="6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1" fontId="6" fillId="0" borderId="13" xfId="2" applyFont="1" applyFill="1" applyBorder="1" applyAlignment="1">
      <alignment horizontal="center" vertical="center"/>
    </xf>
    <xf numFmtId="41" fontId="6" fillId="0" borderId="5" xfId="2" applyFont="1" applyFill="1" applyBorder="1" applyAlignment="1">
      <alignment horizontal="center" vertical="center"/>
    </xf>
    <xf numFmtId="41" fontId="6" fillId="0" borderId="11" xfId="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6" fillId="0" borderId="0" xfId="4" applyNumberFormat="1" applyFont="1" applyFill="1" applyBorder="1" applyAlignment="1">
      <alignment vertical="center"/>
    </xf>
    <xf numFmtId="41" fontId="2" fillId="0" borderId="52" xfId="2" applyFont="1" applyFill="1" applyBorder="1" applyAlignment="1">
      <alignment horizontal="center" vertical="center" wrapText="1"/>
    </xf>
    <xf numFmtId="165" fontId="6" fillId="0" borderId="52" xfId="4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Millares [0]" xfId="2" builtinId="6"/>
    <cellStyle name="Millares 2" xfId="4" xr:uid="{00000000-0005-0000-0000-000003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47626</xdr:rowOff>
    </xdr:from>
    <xdr:to>
      <xdr:col>2</xdr:col>
      <xdr:colOff>319605</xdr:colOff>
      <xdr:row>43</xdr:row>
      <xdr:rowOff>9526</xdr:rowOff>
    </xdr:to>
    <xdr:pic>
      <xdr:nvPicPr>
        <xdr:cNvPr id="3" name="Imagen 2" descr="D:\SERGIO ARCHIVOS\FIRMA SERGIO\firm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6"/>
          <a:ext cx="2453205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57150</xdr:rowOff>
    </xdr:from>
    <xdr:to>
      <xdr:col>3</xdr:col>
      <xdr:colOff>729180</xdr:colOff>
      <xdr:row>48</xdr:row>
      <xdr:rowOff>9524</xdr:rowOff>
    </xdr:to>
    <xdr:pic>
      <xdr:nvPicPr>
        <xdr:cNvPr id="12" name="Imagen 11" descr="D:\SERGIO ARCHIVOS\FIRMA SERGIO\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40150"/>
          <a:ext cx="2453205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tificacionesjudicialesdian@dian.gov.co" TargetMode="External"/><Relationship Id="rId2" Type="http://schemas.openxmlformats.org/officeDocument/2006/relationships/hyperlink" Target="mailto:notificaciones@bucaramanga.gov.co" TargetMode="External"/><Relationship Id="rId1" Type="http://schemas.openxmlformats.org/officeDocument/2006/relationships/hyperlink" Target="mailto:notificacionesjudiciales@giron-santander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7"/>
  <sheetViews>
    <sheetView tabSelected="1" zoomScale="70" zoomScaleNormal="70" workbookViewId="0">
      <selection activeCell="B37" sqref="B37"/>
    </sheetView>
  </sheetViews>
  <sheetFormatPr baseColWidth="10" defaultRowHeight="14.5" x14ac:dyDescent="0.35"/>
  <cols>
    <col min="1" max="1" width="0.7265625" style="1" customWidth="1"/>
    <col min="2" max="2" width="31.26953125" style="1" customWidth="1"/>
    <col min="3" max="3" width="16.26953125" style="38" customWidth="1"/>
    <col min="4" max="4" width="19.7265625" style="38" customWidth="1"/>
    <col min="5" max="5" width="10.453125" style="38" customWidth="1"/>
    <col min="6" max="6" width="35" style="38" customWidth="1"/>
    <col min="7" max="7" width="37.7265625" style="38" customWidth="1"/>
    <col min="8" max="8" width="34.1796875" style="40" customWidth="1"/>
    <col min="9" max="9" width="12.26953125" style="22" customWidth="1"/>
    <col min="10" max="10" width="12.453125" style="22" bestFit="1" customWidth="1"/>
    <col min="11" max="11" width="13.453125" style="22" customWidth="1"/>
    <col min="12" max="12" width="10.81640625" style="38" customWidth="1"/>
    <col min="13" max="13" width="11.453125" style="1"/>
  </cols>
  <sheetData>
    <row r="2" spans="1:13" x14ac:dyDescent="0.35">
      <c r="B2" s="194" t="s">
        <v>23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3" x14ac:dyDescent="0.35">
      <c r="B3" s="195" t="s">
        <v>24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3" x14ac:dyDescent="0.35">
      <c r="B4" s="2"/>
      <c r="C4" s="2"/>
      <c r="D4" s="2"/>
      <c r="E4" s="2"/>
      <c r="F4" s="2"/>
      <c r="G4" s="2"/>
      <c r="H4" s="3"/>
      <c r="I4" s="4"/>
      <c r="J4" s="4"/>
      <c r="K4" s="5"/>
      <c r="L4" s="2"/>
    </row>
    <row r="5" spans="1:13" x14ac:dyDescent="0.35">
      <c r="B5" s="194" t="s">
        <v>0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1:13" x14ac:dyDescent="0.35">
      <c r="B6" s="194" t="s">
        <v>25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3" ht="15" thickBot="1" x14ac:dyDescent="0.4">
      <c r="B7" s="6"/>
      <c r="C7" s="6"/>
      <c r="D7" s="6"/>
      <c r="E7" s="6"/>
      <c r="F7" s="6"/>
      <c r="G7" s="6"/>
      <c r="H7" s="6"/>
      <c r="I7" s="6"/>
      <c r="J7" s="7"/>
      <c r="K7" s="6"/>
      <c r="L7" s="6"/>
    </row>
    <row r="8" spans="1:13" ht="53.5" customHeight="1" thickBot="1" x14ac:dyDescent="0.4">
      <c r="A8" s="8"/>
      <c r="B8" s="9" t="s">
        <v>110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  <c r="J8" s="10" t="s">
        <v>8</v>
      </c>
      <c r="K8" s="11" t="s">
        <v>9</v>
      </c>
      <c r="L8" s="12" t="s">
        <v>10</v>
      </c>
      <c r="M8" s="8"/>
    </row>
    <row r="9" spans="1:13" ht="27.65" customHeight="1" x14ac:dyDescent="0.35">
      <c r="A9" s="8"/>
      <c r="B9" s="191" t="s">
        <v>12</v>
      </c>
      <c r="C9" s="192"/>
      <c r="D9" s="192"/>
      <c r="E9" s="192"/>
      <c r="F9" s="192"/>
      <c r="G9" s="192"/>
      <c r="H9" s="192"/>
      <c r="I9" s="192"/>
      <c r="J9" s="192"/>
      <c r="K9" s="192"/>
      <c r="L9" s="193"/>
      <c r="M9" s="8"/>
    </row>
    <row r="10" spans="1:13" ht="43.5" x14ac:dyDescent="0.35">
      <c r="A10" s="8"/>
      <c r="B10" s="181" t="s">
        <v>87</v>
      </c>
      <c r="C10" s="129" t="s">
        <v>89</v>
      </c>
      <c r="D10" s="129" t="s">
        <v>90</v>
      </c>
      <c r="E10" s="129" t="s">
        <v>11</v>
      </c>
      <c r="F10" s="130" t="s">
        <v>91</v>
      </c>
      <c r="G10" s="129" t="s">
        <v>88</v>
      </c>
      <c r="H10" s="129" t="s">
        <v>88</v>
      </c>
      <c r="I10" s="129">
        <v>320000</v>
      </c>
      <c r="J10" s="129">
        <v>320000</v>
      </c>
      <c r="K10" s="129">
        <v>379000</v>
      </c>
      <c r="L10" s="182" t="s">
        <v>44</v>
      </c>
      <c r="M10" s="8"/>
    </row>
    <row r="11" spans="1:13" ht="30" customHeight="1" x14ac:dyDescent="0.35">
      <c r="A11" s="8"/>
      <c r="B11" s="13" t="s">
        <v>13</v>
      </c>
      <c r="C11" s="14" t="s">
        <v>14</v>
      </c>
      <c r="D11" s="15" t="s">
        <v>15</v>
      </c>
      <c r="E11" s="15" t="s">
        <v>11</v>
      </c>
      <c r="F11" s="58" t="s">
        <v>34</v>
      </c>
      <c r="G11" s="15" t="s">
        <v>26</v>
      </c>
      <c r="H11" s="15" t="s">
        <v>27</v>
      </c>
      <c r="I11" s="15">
        <v>150000</v>
      </c>
      <c r="J11" s="128">
        <v>150000</v>
      </c>
      <c r="K11" s="15" t="s">
        <v>28</v>
      </c>
      <c r="L11" s="17"/>
      <c r="M11" s="8"/>
    </row>
    <row r="12" spans="1:13" ht="29.5" thickBot="1" x14ac:dyDescent="0.4">
      <c r="A12" s="8"/>
      <c r="B12" s="183" t="s">
        <v>30</v>
      </c>
      <c r="C12" s="184" t="s">
        <v>29</v>
      </c>
      <c r="D12" s="185" t="s">
        <v>31</v>
      </c>
      <c r="E12" s="185" t="s">
        <v>32</v>
      </c>
      <c r="F12" s="186" t="s">
        <v>33</v>
      </c>
      <c r="G12" s="185" t="s">
        <v>35</v>
      </c>
      <c r="H12" s="185" t="s">
        <v>36</v>
      </c>
      <c r="I12" s="185">
        <v>239661</v>
      </c>
      <c r="J12" s="185">
        <v>239661</v>
      </c>
      <c r="K12" s="185" t="s">
        <v>44</v>
      </c>
      <c r="L12" s="187"/>
      <c r="M12" s="8"/>
    </row>
    <row r="13" spans="1:13" ht="28.9" customHeight="1" thickBot="1" x14ac:dyDescent="0.4">
      <c r="A13" s="8"/>
      <c r="B13" s="203" t="s">
        <v>16</v>
      </c>
      <c r="C13" s="204"/>
      <c r="D13" s="204"/>
      <c r="E13" s="204"/>
      <c r="F13" s="204"/>
      <c r="G13" s="204"/>
      <c r="H13" s="204"/>
      <c r="I13" s="205"/>
      <c r="J13" s="16">
        <v>709661</v>
      </c>
      <c r="K13" s="206"/>
      <c r="L13" s="207"/>
      <c r="M13" s="8"/>
    </row>
    <row r="14" spans="1:13" ht="28.9" customHeight="1" thickBot="1" x14ac:dyDescent="0.4">
      <c r="A14" s="8"/>
      <c r="B14" s="203" t="s">
        <v>17</v>
      </c>
      <c r="C14" s="204"/>
      <c r="D14" s="204"/>
      <c r="E14" s="204"/>
      <c r="F14" s="204"/>
      <c r="G14" s="204"/>
      <c r="H14" s="204"/>
      <c r="I14" s="205"/>
      <c r="J14" s="16">
        <v>709661</v>
      </c>
      <c r="K14" s="206"/>
      <c r="L14" s="207"/>
      <c r="M14" s="8"/>
    </row>
    <row r="15" spans="1:13" ht="15" thickBot="1" x14ac:dyDescent="0.4">
      <c r="A15" s="8"/>
      <c r="B15" s="18"/>
      <c r="C15" s="18"/>
      <c r="D15" s="18"/>
      <c r="E15" s="18"/>
      <c r="F15" s="18"/>
      <c r="G15" s="18"/>
      <c r="H15" s="19"/>
      <c r="I15" s="20"/>
      <c r="J15" s="21"/>
      <c r="L15" s="6"/>
      <c r="M15" s="8"/>
    </row>
    <row r="16" spans="1:13" ht="45.65" customHeight="1" thickBot="1" x14ac:dyDescent="0.4">
      <c r="A16" s="8"/>
      <c r="B16" s="199" t="s">
        <v>109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35"/>
      <c r="M16" s="8"/>
    </row>
    <row r="17" spans="1:13" ht="15" thickBot="1" x14ac:dyDescent="0.4">
      <c r="A17" s="8"/>
      <c r="B17" s="18"/>
      <c r="C17" s="18"/>
      <c r="D17" s="18"/>
      <c r="E17" s="18"/>
      <c r="F17" s="18"/>
      <c r="G17" s="18"/>
      <c r="H17" s="19"/>
      <c r="I17" s="32"/>
      <c r="J17" s="32"/>
      <c r="K17" s="32"/>
      <c r="L17" s="18"/>
      <c r="M17" s="8"/>
    </row>
    <row r="18" spans="1:13" ht="51" customHeight="1" thickBot="1" x14ac:dyDescent="0.4">
      <c r="A18" s="8"/>
      <c r="B18" s="199" t="s">
        <v>37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2"/>
      <c r="M18" s="8"/>
    </row>
    <row r="19" spans="1:13" x14ac:dyDescent="0.35">
      <c r="A19" s="8"/>
      <c r="B19" s="6"/>
      <c r="C19" s="6"/>
      <c r="D19" s="6"/>
      <c r="E19" s="6"/>
      <c r="F19" s="6"/>
      <c r="G19" s="6"/>
      <c r="H19" s="34"/>
      <c r="I19" s="35"/>
      <c r="J19" s="36"/>
      <c r="K19" s="37"/>
      <c r="M19" s="8"/>
    </row>
    <row r="20" spans="1:13" x14ac:dyDescent="0.35">
      <c r="A20" s="8"/>
      <c r="B20" s="198" t="s">
        <v>19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8"/>
    </row>
    <row r="21" spans="1:13" x14ac:dyDescent="0.35">
      <c r="A21" s="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8"/>
    </row>
    <row r="22" spans="1:13" x14ac:dyDescent="0.35">
      <c r="A22" s="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8"/>
    </row>
    <row r="23" spans="1:13" ht="15" thickBot="1" x14ac:dyDescent="0.4">
      <c r="A23" s="8"/>
      <c r="B23" s="39"/>
      <c r="C23" s="39"/>
      <c r="D23" s="39"/>
      <c r="E23" s="39"/>
      <c r="F23" s="39"/>
      <c r="G23" s="39"/>
      <c r="I23" s="32"/>
      <c r="J23" s="20"/>
      <c r="M23" s="8"/>
    </row>
    <row r="24" spans="1:13" ht="33.65" customHeight="1" thickBot="1" x14ac:dyDescent="0.4">
      <c r="A24" s="8"/>
      <c r="B24" s="41" t="s">
        <v>20</v>
      </c>
      <c r="C24" s="10" t="s">
        <v>1</v>
      </c>
      <c r="D24" s="10" t="s">
        <v>2</v>
      </c>
      <c r="E24" s="10" t="s">
        <v>3</v>
      </c>
      <c r="F24" s="10" t="s">
        <v>4</v>
      </c>
      <c r="G24" s="23" t="s">
        <v>5</v>
      </c>
      <c r="H24" s="24" t="s">
        <v>6</v>
      </c>
      <c r="I24" s="25" t="s">
        <v>7</v>
      </c>
      <c r="J24" s="26" t="s">
        <v>8</v>
      </c>
      <c r="K24" s="11" t="s">
        <v>9</v>
      </c>
      <c r="L24" s="12" t="s">
        <v>10</v>
      </c>
      <c r="M24" s="8"/>
    </row>
    <row r="25" spans="1:13" ht="44.5" customHeight="1" x14ac:dyDescent="0.35">
      <c r="A25" s="8"/>
      <c r="B25" s="27" t="s">
        <v>38</v>
      </c>
      <c r="C25" s="28" t="s">
        <v>39</v>
      </c>
      <c r="D25" s="29" t="s">
        <v>40</v>
      </c>
      <c r="E25" s="29" t="s">
        <v>11</v>
      </c>
      <c r="F25" s="29" t="s">
        <v>41</v>
      </c>
      <c r="G25" s="29" t="s">
        <v>42</v>
      </c>
      <c r="H25" s="29" t="s">
        <v>43</v>
      </c>
      <c r="I25" s="29">
        <v>986790</v>
      </c>
      <c r="J25" s="29">
        <v>986790</v>
      </c>
      <c r="K25" s="29">
        <v>512625</v>
      </c>
      <c r="L25" s="30" t="s">
        <v>44</v>
      </c>
      <c r="M25" s="8"/>
    </row>
    <row r="26" spans="1:13" ht="44.5" customHeight="1" x14ac:dyDescent="0.35">
      <c r="A26" s="8"/>
      <c r="B26" s="27" t="s">
        <v>45</v>
      </c>
      <c r="C26" s="28" t="s">
        <v>46</v>
      </c>
      <c r="D26" s="29" t="s">
        <v>47</v>
      </c>
      <c r="E26" s="29" t="s">
        <v>11</v>
      </c>
      <c r="F26" s="29" t="s">
        <v>48</v>
      </c>
      <c r="G26" s="29" t="s">
        <v>42</v>
      </c>
      <c r="H26" s="29" t="s">
        <v>43</v>
      </c>
      <c r="I26" s="29">
        <v>12000000</v>
      </c>
      <c r="J26" s="29">
        <v>12000000</v>
      </c>
      <c r="K26" s="29" t="s">
        <v>28</v>
      </c>
      <c r="L26" s="30" t="s">
        <v>44</v>
      </c>
      <c r="M26" s="8"/>
    </row>
    <row r="27" spans="1:13" ht="44.5" customHeight="1" x14ac:dyDescent="0.35">
      <c r="A27" s="8"/>
      <c r="B27" s="27" t="s">
        <v>92</v>
      </c>
      <c r="C27" s="28" t="s">
        <v>93</v>
      </c>
      <c r="D27" s="29" t="s">
        <v>49</v>
      </c>
      <c r="E27" s="29" t="s">
        <v>11</v>
      </c>
      <c r="F27" s="29" t="s">
        <v>94</v>
      </c>
      <c r="G27" s="29" t="s">
        <v>43</v>
      </c>
      <c r="H27" s="29" t="s">
        <v>43</v>
      </c>
      <c r="I27" s="29">
        <v>7636435</v>
      </c>
      <c r="J27" s="29">
        <v>7636435</v>
      </c>
      <c r="K27" s="29">
        <v>12152040</v>
      </c>
      <c r="L27" s="30" t="s">
        <v>44</v>
      </c>
      <c r="M27" s="8"/>
    </row>
    <row r="28" spans="1:13" ht="44.5" customHeight="1" x14ac:dyDescent="0.35">
      <c r="A28" s="8"/>
      <c r="B28" s="27" t="s">
        <v>50</v>
      </c>
      <c r="C28" s="60">
        <v>1045016970</v>
      </c>
      <c r="D28" s="29" t="s">
        <v>55</v>
      </c>
      <c r="E28" s="29" t="s">
        <v>11</v>
      </c>
      <c r="F28" s="29" t="s">
        <v>52</v>
      </c>
      <c r="G28" s="29" t="s">
        <v>18</v>
      </c>
      <c r="H28" s="29" t="s">
        <v>53</v>
      </c>
      <c r="I28" s="29">
        <v>20000000</v>
      </c>
      <c r="J28" s="29">
        <v>20000000</v>
      </c>
      <c r="K28" s="29" t="s">
        <v>28</v>
      </c>
      <c r="L28" s="30" t="s">
        <v>44</v>
      </c>
      <c r="M28" s="8"/>
    </row>
    <row r="29" spans="1:13" ht="44.5" customHeight="1" thickBot="1" x14ac:dyDescent="0.4">
      <c r="B29" s="27" t="s">
        <v>51</v>
      </c>
      <c r="C29" s="60">
        <v>13720988</v>
      </c>
      <c r="D29" s="28" t="s">
        <v>56</v>
      </c>
      <c r="E29" s="29" t="s">
        <v>11</v>
      </c>
      <c r="F29" s="28" t="s">
        <v>56</v>
      </c>
      <c r="G29" s="29" t="s">
        <v>57</v>
      </c>
      <c r="H29" s="29" t="s">
        <v>54</v>
      </c>
      <c r="I29" s="29">
        <v>7000000</v>
      </c>
      <c r="J29" s="29">
        <v>7000000</v>
      </c>
      <c r="K29" s="29" t="s">
        <v>28</v>
      </c>
      <c r="L29" s="30" t="s">
        <v>44</v>
      </c>
      <c r="M29" s="8"/>
    </row>
    <row r="30" spans="1:13" ht="36" customHeight="1" thickBot="1" x14ac:dyDescent="0.4">
      <c r="B30" s="203" t="s">
        <v>21</v>
      </c>
      <c r="C30" s="204"/>
      <c r="D30" s="204"/>
      <c r="E30" s="204"/>
      <c r="F30" s="204"/>
      <c r="G30" s="204"/>
      <c r="H30" s="204"/>
      <c r="I30" s="205"/>
      <c r="J30" s="16">
        <v>47623225</v>
      </c>
      <c r="K30" s="208"/>
      <c r="L30" s="209"/>
      <c r="M30" s="8"/>
    </row>
    <row r="31" spans="1:13" x14ac:dyDescent="0.35">
      <c r="B31" s="31"/>
      <c r="C31" s="39"/>
      <c r="D31" s="39"/>
      <c r="E31" s="39"/>
      <c r="F31" s="39"/>
      <c r="G31" s="39"/>
      <c r="I31" s="42"/>
      <c r="J31" s="43"/>
      <c r="K31" s="42"/>
      <c r="L31" s="39"/>
      <c r="M31" s="8"/>
    </row>
    <row r="32" spans="1:13" x14ac:dyDescent="0.35">
      <c r="B32" s="31"/>
      <c r="C32" s="39"/>
      <c r="D32" s="39"/>
      <c r="E32" s="39"/>
      <c r="F32" s="39"/>
      <c r="G32" s="39"/>
      <c r="I32" s="42"/>
      <c r="J32" s="42"/>
      <c r="K32" s="42"/>
      <c r="L32" s="39"/>
      <c r="M32" s="8"/>
    </row>
    <row r="33" spans="2:13" ht="30" customHeight="1" x14ac:dyDescent="0.35">
      <c r="B33" s="236" t="s">
        <v>101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8"/>
      <c r="M33" s="8"/>
    </row>
    <row r="34" spans="2:13" ht="15" thickBot="1" x14ac:dyDescent="0.4">
      <c r="B34" s="31"/>
      <c r="C34" s="39"/>
      <c r="D34" s="39"/>
      <c r="E34" s="39"/>
      <c r="F34" s="39"/>
      <c r="G34" s="39"/>
      <c r="I34" s="42"/>
      <c r="J34" s="42"/>
      <c r="K34" s="42"/>
      <c r="L34" s="39"/>
      <c r="M34" s="8"/>
    </row>
    <row r="35" spans="2:13" ht="23.5" customHeight="1" thickBot="1" x14ac:dyDescent="0.4">
      <c r="B35" s="196" t="s">
        <v>22</v>
      </c>
      <c r="C35" s="196"/>
      <c r="D35" s="196"/>
      <c r="E35" s="196"/>
      <c r="F35" s="196"/>
      <c r="G35" s="196"/>
      <c r="H35" s="196"/>
      <c r="I35" s="196"/>
      <c r="J35" s="234">
        <v>48332886</v>
      </c>
      <c r="K35" s="197"/>
      <c r="L35" s="197"/>
      <c r="M35" s="8"/>
    </row>
    <row r="36" spans="2:13" ht="15" thickBot="1" x14ac:dyDescent="0.4">
      <c r="B36" s="188"/>
      <c r="C36" s="188"/>
      <c r="D36" s="188"/>
      <c r="E36" s="188"/>
      <c r="F36" s="188"/>
      <c r="G36" s="188"/>
      <c r="H36" s="188"/>
      <c r="I36" s="188"/>
      <c r="J36" s="232"/>
      <c r="K36" s="189"/>
      <c r="L36" s="189"/>
      <c r="M36" s="8"/>
    </row>
    <row r="37" spans="2:13" ht="35" customHeight="1" thickBot="1" x14ac:dyDescent="0.4">
      <c r="B37" s="41" t="s">
        <v>20</v>
      </c>
      <c r="C37" s="190" t="s">
        <v>1</v>
      </c>
      <c r="D37" s="190" t="s">
        <v>2</v>
      </c>
      <c r="E37" s="190" t="s">
        <v>3</v>
      </c>
      <c r="F37" s="190" t="s">
        <v>4</v>
      </c>
      <c r="G37" s="23" t="s">
        <v>5</v>
      </c>
      <c r="H37" s="24" t="s">
        <v>6</v>
      </c>
      <c r="I37" s="25" t="s">
        <v>7</v>
      </c>
      <c r="J37" s="26" t="s">
        <v>8</v>
      </c>
      <c r="K37" s="11" t="s">
        <v>9</v>
      </c>
      <c r="L37" s="12" t="s">
        <v>10</v>
      </c>
      <c r="M37" s="8"/>
    </row>
    <row r="38" spans="2:13" ht="33" customHeight="1" x14ac:dyDescent="0.35">
      <c r="B38" s="27" t="s">
        <v>102</v>
      </c>
      <c r="C38" s="28" t="s">
        <v>103</v>
      </c>
      <c r="D38" s="29" t="s">
        <v>105</v>
      </c>
      <c r="E38" s="29" t="s">
        <v>106</v>
      </c>
      <c r="F38" s="29" t="s">
        <v>107</v>
      </c>
      <c r="G38" s="29" t="s">
        <v>104</v>
      </c>
      <c r="H38" s="29" t="s">
        <v>104</v>
      </c>
      <c r="I38" s="29">
        <v>5105381</v>
      </c>
      <c r="J38" s="29">
        <v>5105381</v>
      </c>
      <c r="K38" s="29">
        <v>2302910</v>
      </c>
      <c r="L38" s="30" t="s">
        <v>44</v>
      </c>
      <c r="M38" s="8"/>
    </row>
    <row r="39" spans="2:13" ht="15" thickBot="1" x14ac:dyDescent="0.4">
      <c r="B39" s="188"/>
      <c r="C39" s="188"/>
      <c r="D39" s="188"/>
      <c r="E39" s="188"/>
      <c r="F39" s="188"/>
      <c r="G39" s="188"/>
      <c r="H39" s="188"/>
      <c r="I39" s="188"/>
      <c r="J39" s="232"/>
      <c r="K39" s="189"/>
      <c r="L39" s="189"/>
      <c r="M39" s="8"/>
    </row>
    <row r="40" spans="2:13" ht="15" thickBot="1" x14ac:dyDescent="0.4">
      <c r="B40" s="188" t="s">
        <v>108</v>
      </c>
      <c r="C40" s="188"/>
      <c r="D40" s="188"/>
      <c r="E40" s="188"/>
      <c r="F40" s="188"/>
      <c r="G40" s="188"/>
      <c r="H40" s="188"/>
      <c r="I40" s="188"/>
      <c r="J40" s="233">
        <v>5105381</v>
      </c>
      <c r="K40" s="189"/>
      <c r="L40" s="189"/>
      <c r="M40" s="8"/>
    </row>
    <row r="41" spans="2:13" x14ac:dyDescent="0.35">
      <c r="B41" s="188"/>
      <c r="C41" s="188"/>
      <c r="D41" s="188"/>
      <c r="E41" s="188"/>
      <c r="F41" s="188"/>
      <c r="G41" s="188"/>
      <c r="H41" s="188"/>
      <c r="I41" s="188"/>
      <c r="J41" s="232"/>
      <c r="K41" s="189"/>
      <c r="L41" s="189"/>
      <c r="M41" s="8"/>
    </row>
    <row r="42" spans="2:13" x14ac:dyDescent="0.35">
      <c r="M42" s="8"/>
    </row>
    <row r="43" spans="2:13" ht="87" customHeight="1" x14ac:dyDescent="0.35">
      <c r="B43"/>
      <c r="M43" s="8"/>
    </row>
    <row r="44" spans="2:13" x14ac:dyDescent="0.35">
      <c r="B44" s="45" t="s">
        <v>97</v>
      </c>
      <c r="C44" s="46"/>
      <c r="F44" s="1"/>
      <c r="G44" s="45"/>
      <c r="M44" s="8"/>
    </row>
    <row r="45" spans="2:13" x14ac:dyDescent="0.35">
      <c r="B45" s="47" t="s">
        <v>99</v>
      </c>
      <c r="C45" s="46"/>
      <c r="F45" s="1"/>
      <c r="G45" s="48"/>
      <c r="H45" s="48"/>
      <c r="M45" s="8"/>
    </row>
    <row r="46" spans="2:13" x14ac:dyDescent="0.35">
      <c r="B46" s="49"/>
      <c r="C46" s="50"/>
      <c r="E46" s="46"/>
      <c r="F46" s="1"/>
      <c r="G46" s="48"/>
      <c r="H46" s="45"/>
      <c r="M46" s="8"/>
    </row>
    <row r="47" spans="2:13" x14ac:dyDescent="0.35">
      <c r="B47" s="47"/>
      <c r="C47" s="46"/>
      <c r="D47" s="48"/>
      <c r="E47" s="46"/>
      <c r="F47" s="46"/>
      <c r="G47" s="8"/>
      <c r="H47" s="48"/>
      <c r="I47" s="21"/>
      <c r="J47" s="8"/>
      <c r="K47" s="21"/>
      <c r="L47" s="6"/>
      <c r="M47" s="8"/>
    </row>
    <row r="48" spans="2:13" x14ac:dyDescent="0.35">
      <c r="B48" s="48"/>
      <c r="C48" s="50"/>
      <c r="D48" s="48"/>
      <c r="E48" s="46"/>
      <c r="F48" s="46"/>
      <c r="H48" s="48"/>
      <c r="M48" s="8"/>
    </row>
    <row r="49" spans="2:13" x14ac:dyDescent="0.35">
      <c r="B49" s="48"/>
      <c r="C49" s="50"/>
      <c r="D49" s="51"/>
      <c r="E49" s="46"/>
      <c r="F49" s="46"/>
      <c r="G49" s="51"/>
      <c r="H49" s="31"/>
      <c r="I49" s="44"/>
      <c r="J49" s="31"/>
      <c r="K49" s="44"/>
      <c r="L49" s="39"/>
      <c r="M49" s="8"/>
    </row>
    <row r="50" spans="2:13" x14ac:dyDescent="0.35">
      <c r="B50" s="52"/>
      <c r="G50" s="52"/>
      <c r="H50" s="1"/>
      <c r="I50" s="53"/>
      <c r="M50" s="8"/>
    </row>
    <row r="51" spans="2:13" x14ac:dyDescent="0.35">
      <c r="B51" s="52"/>
      <c r="C51" s="54"/>
      <c r="D51" s="54"/>
      <c r="E51" s="54"/>
      <c r="F51" s="54"/>
      <c r="G51" s="52"/>
      <c r="H51" s="31"/>
      <c r="I51" s="55"/>
      <c r="J51" s="56"/>
      <c r="K51" s="44"/>
      <c r="L51" s="39"/>
      <c r="M51" s="8"/>
    </row>
    <row r="52" spans="2:13" x14ac:dyDescent="0.35">
      <c r="M52" s="8"/>
    </row>
    <row r="53" spans="2:13" x14ac:dyDescent="0.35">
      <c r="M53" s="8"/>
    </row>
    <row r="54" spans="2:13" x14ac:dyDescent="0.35">
      <c r="M54" s="8"/>
    </row>
    <row r="55" spans="2:13" x14ac:dyDescent="0.35">
      <c r="M55" s="8"/>
    </row>
    <row r="56" spans="2:13" x14ac:dyDescent="0.35">
      <c r="M56" s="8"/>
    </row>
    <row r="57" spans="2:13" x14ac:dyDescent="0.35">
      <c r="M57" s="8"/>
    </row>
    <row r="58" spans="2:13" x14ac:dyDescent="0.35">
      <c r="M58" s="8"/>
    </row>
    <row r="59" spans="2:13" x14ac:dyDescent="0.35">
      <c r="M59" s="8"/>
    </row>
    <row r="60" spans="2:13" x14ac:dyDescent="0.35">
      <c r="M60" s="8"/>
    </row>
    <row r="61" spans="2:13" x14ac:dyDescent="0.35">
      <c r="M61" s="8"/>
    </row>
    <row r="62" spans="2:13" x14ac:dyDescent="0.35">
      <c r="M62" s="8"/>
    </row>
    <row r="66" spans="1:13" x14ac:dyDescent="0.35">
      <c r="M66" s="8"/>
    </row>
    <row r="67" spans="1:13" x14ac:dyDescent="0.35">
      <c r="M67" s="31"/>
    </row>
    <row r="68" spans="1:13" x14ac:dyDescent="0.35">
      <c r="M68" s="31"/>
    </row>
    <row r="69" spans="1:13" x14ac:dyDescent="0.35">
      <c r="M69" s="31"/>
    </row>
    <row r="70" spans="1:13" x14ac:dyDescent="0.35">
      <c r="M70" s="31"/>
    </row>
    <row r="77" spans="1:13" ht="15" customHeight="1" x14ac:dyDescent="0.35">
      <c r="A77" s="31"/>
      <c r="M77" s="33"/>
    </row>
    <row r="86" spans="1:1" ht="15.75" customHeight="1" x14ac:dyDescent="0.35"/>
    <row r="87" spans="1:1" x14ac:dyDescent="0.35">
      <c r="A87" s="8"/>
    </row>
    <row r="89" spans="1:1" x14ac:dyDescent="0.35">
      <c r="A89" s="31"/>
    </row>
    <row r="91" spans="1:1" x14ac:dyDescent="0.35">
      <c r="A91" s="31"/>
    </row>
    <row r="233" spans="13:13" x14ac:dyDescent="0.35">
      <c r="M233" s="31"/>
    </row>
    <row r="243" spans="13:13" x14ac:dyDescent="0.35">
      <c r="M243" s="8"/>
    </row>
    <row r="245" spans="13:13" x14ac:dyDescent="0.35">
      <c r="M245" s="31"/>
    </row>
    <row r="247" spans="13:13" x14ac:dyDescent="0.35">
      <c r="M247" s="31"/>
    </row>
  </sheetData>
  <mergeCells count="17">
    <mergeCell ref="B14:I14"/>
    <mergeCell ref="K14:L14"/>
    <mergeCell ref="B13:I13"/>
    <mergeCell ref="K13:L13"/>
    <mergeCell ref="K30:L30"/>
    <mergeCell ref="B16:L16"/>
    <mergeCell ref="B35:I35"/>
    <mergeCell ref="K35:L35"/>
    <mergeCell ref="B20:L22"/>
    <mergeCell ref="B18:L18"/>
    <mergeCell ref="B30:I30"/>
    <mergeCell ref="B33:L33"/>
    <mergeCell ref="B9:L9"/>
    <mergeCell ref="B2:L2"/>
    <mergeCell ref="B3:L3"/>
    <mergeCell ref="B5:L5"/>
    <mergeCell ref="B6:L6"/>
  </mergeCells>
  <hyperlinks>
    <hyperlink ref="F12" r:id="rId1" xr:uid="{00000000-0004-0000-0000-000000000000}"/>
    <hyperlink ref="F11" r:id="rId2" xr:uid="{00000000-0004-0000-0000-000001000000}"/>
    <hyperlink ref="F10" r:id="rId3" xr:uid="{00000000-0004-0000-0000-00000200000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6"/>
  <sheetViews>
    <sheetView showGridLines="0" topLeftCell="A28" workbookViewId="0">
      <selection activeCell="P35" sqref="P35"/>
    </sheetView>
  </sheetViews>
  <sheetFormatPr baseColWidth="10" defaultRowHeight="14.5" x14ac:dyDescent="0.35"/>
  <cols>
    <col min="1" max="1" width="1.54296875" customWidth="1"/>
    <col min="2" max="2" width="12.81640625" customWidth="1"/>
    <col min="17" max="19" width="0" hidden="1" customWidth="1"/>
  </cols>
  <sheetData>
    <row r="1" spans="1:16" x14ac:dyDescent="0.35">
      <c r="A1" s="1"/>
      <c r="B1" s="18"/>
      <c r="C1" s="39"/>
      <c r="D1" s="39"/>
      <c r="E1" s="39"/>
      <c r="F1" s="61"/>
      <c r="G1" s="62"/>
      <c r="H1" s="62"/>
      <c r="I1" s="63"/>
      <c r="J1" s="64"/>
      <c r="K1" s="65"/>
      <c r="L1" s="66"/>
      <c r="M1" s="63"/>
      <c r="N1" s="63"/>
      <c r="O1" s="62"/>
      <c r="P1" s="62"/>
    </row>
    <row r="2" spans="1:16" x14ac:dyDescent="0.35">
      <c r="A2" s="1"/>
      <c r="B2" s="210" t="s">
        <v>23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x14ac:dyDescent="0.35">
      <c r="A3" s="1"/>
      <c r="B3" s="211" t="s">
        <v>85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</row>
    <row r="4" spans="1:16" x14ac:dyDescent="0.35">
      <c r="A4" s="8"/>
      <c r="B4" s="67"/>
      <c r="C4" s="18"/>
      <c r="D4" s="18"/>
      <c r="E4" s="18"/>
      <c r="F4" s="68"/>
      <c r="G4" s="69"/>
      <c r="H4" s="70"/>
      <c r="I4" s="69"/>
      <c r="J4" s="69"/>
      <c r="K4" s="6"/>
      <c r="L4" s="71"/>
      <c r="M4" s="69"/>
      <c r="N4" s="69"/>
      <c r="O4" s="70"/>
      <c r="P4" s="70"/>
    </row>
    <row r="5" spans="1:16" x14ac:dyDescent="0.35">
      <c r="A5" s="1"/>
      <c r="B5" s="210" t="s">
        <v>58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</row>
    <row r="6" spans="1:16" x14ac:dyDescent="0.35">
      <c r="A6" s="1"/>
      <c r="B6" s="210" t="s">
        <v>25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1:16" x14ac:dyDescent="0.35">
      <c r="A7" s="1"/>
      <c r="B7" s="18"/>
      <c r="C7" s="39"/>
      <c r="D7" s="72"/>
      <c r="E7" s="72"/>
      <c r="F7" s="73"/>
      <c r="G7" s="74"/>
      <c r="H7" s="75"/>
      <c r="I7" s="76"/>
      <c r="J7" s="77"/>
      <c r="K7" s="78"/>
      <c r="L7" s="79"/>
      <c r="M7" s="76"/>
      <c r="N7" s="76"/>
      <c r="O7" s="75"/>
      <c r="P7" s="75"/>
    </row>
    <row r="8" spans="1:16" ht="15" thickBot="1" x14ac:dyDescent="0.4">
      <c r="A8" s="1"/>
      <c r="B8" s="18"/>
      <c r="C8" s="39"/>
      <c r="D8" s="72"/>
      <c r="E8" s="72"/>
      <c r="F8" s="73"/>
      <c r="G8" s="74"/>
      <c r="H8" s="75"/>
      <c r="I8" s="76"/>
      <c r="J8" s="77"/>
      <c r="K8" s="78"/>
      <c r="L8" s="79"/>
      <c r="M8" s="76"/>
      <c r="N8" s="76"/>
      <c r="O8" s="75"/>
      <c r="P8" s="75"/>
    </row>
    <row r="9" spans="1:16" ht="34.15" customHeight="1" thickBot="1" x14ac:dyDescent="0.4">
      <c r="A9" s="1"/>
      <c r="B9" s="212" t="s">
        <v>59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4"/>
    </row>
    <row r="10" spans="1:16" ht="45.75" customHeight="1" thickBot="1" x14ac:dyDescent="0.4">
      <c r="A10" s="1"/>
      <c r="B10" s="218" t="s">
        <v>84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20"/>
    </row>
    <row r="11" spans="1:16" x14ac:dyDescent="0.35">
      <c r="A11" s="1"/>
      <c r="B11" s="18"/>
      <c r="C11" s="39"/>
      <c r="D11" s="39"/>
      <c r="E11" s="39"/>
      <c r="F11" s="61"/>
      <c r="G11" s="88"/>
      <c r="H11" s="88"/>
      <c r="I11" s="89"/>
      <c r="J11" s="90"/>
      <c r="K11" s="65"/>
      <c r="L11" s="91"/>
      <c r="M11" s="89"/>
      <c r="N11" s="89"/>
      <c r="O11" s="88"/>
      <c r="P11" s="88"/>
    </row>
    <row r="12" spans="1:16" x14ac:dyDescent="0.35">
      <c r="A12" s="1"/>
      <c r="B12" s="18"/>
      <c r="C12" s="39"/>
      <c r="D12" s="39"/>
      <c r="E12" s="39"/>
      <c r="F12" s="61"/>
      <c r="G12" s="88"/>
      <c r="H12" s="88"/>
      <c r="I12" s="89"/>
      <c r="J12" s="90"/>
      <c r="K12" s="65"/>
      <c r="L12" s="91"/>
      <c r="M12" s="89"/>
      <c r="N12" s="89"/>
      <c r="O12" s="88"/>
      <c r="P12" s="88"/>
    </row>
    <row r="13" spans="1:16" ht="15" thickBot="1" x14ac:dyDescent="0.4">
      <c r="A13" s="1"/>
      <c r="B13" s="18"/>
      <c r="C13" s="39"/>
      <c r="D13" s="39"/>
      <c r="E13" s="39"/>
      <c r="F13" s="61"/>
      <c r="G13" s="88"/>
      <c r="H13" s="88"/>
      <c r="I13" s="89"/>
      <c r="J13" s="90"/>
      <c r="K13" s="65"/>
      <c r="L13" s="91"/>
      <c r="M13" s="89"/>
      <c r="N13" s="89"/>
      <c r="O13" s="88"/>
      <c r="P13" s="88"/>
    </row>
    <row r="14" spans="1:16" ht="30.65" customHeight="1" thickBot="1" x14ac:dyDescent="0.4">
      <c r="A14" s="1"/>
      <c r="B14" s="212" t="s">
        <v>73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</row>
    <row r="15" spans="1:16" ht="42.5" thickBot="1" x14ac:dyDescent="0.4">
      <c r="A15" s="38"/>
      <c r="B15" s="132" t="s">
        <v>74</v>
      </c>
      <c r="C15" s="10" t="s">
        <v>1</v>
      </c>
      <c r="D15" s="10" t="s">
        <v>60</v>
      </c>
      <c r="E15" s="10" t="s">
        <v>61</v>
      </c>
      <c r="F15" s="80" t="s">
        <v>62</v>
      </c>
      <c r="G15" s="81" t="s">
        <v>63</v>
      </c>
      <c r="H15" s="81" t="s">
        <v>9</v>
      </c>
      <c r="I15" s="81" t="s">
        <v>64</v>
      </c>
      <c r="J15" s="81" t="s">
        <v>65</v>
      </c>
      <c r="K15" s="82" t="s">
        <v>66</v>
      </c>
      <c r="L15" s="83" t="s">
        <v>67</v>
      </c>
      <c r="M15" s="81" t="s">
        <v>68</v>
      </c>
      <c r="N15" s="81" t="s">
        <v>69</v>
      </c>
      <c r="O15" s="92" t="s">
        <v>70</v>
      </c>
      <c r="P15" s="84" t="s">
        <v>71</v>
      </c>
    </row>
    <row r="16" spans="1:16" ht="60" x14ac:dyDescent="0.35">
      <c r="A16" s="38"/>
      <c r="B16" s="153" t="s">
        <v>87</v>
      </c>
      <c r="C16" s="139" t="s">
        <v>89</v>
      </c>
      <c r="D16" s="139" t="s">
        <v>72</v>
      </c>
      <c r="E16" s="139" t="s">
        <v>88</v>
      </c>
      <c r="F16" s="152">
        <v>44196</v>
      </c>
      <c r="G16" s="139">
        <v>320000</v>
      </c>
      <c r="H16" s="139">
        <v>379000</v>
      </c>
      <c r="I16" s="139">
        <v>699000</v>
      </c>
      <c r="J16" s="139">
        <f>+G16</f>
        <v>320000</v>
      </c>
      <c r="K16" s="158" t="s">
        <v>95</v>
      </c>
      <c r="L16" s="140">
        <f>+G16/M16</f>
        <v>4.6244070298729882</v>
      </c>
      <c r="M16" s="139">
        <f>+N16-G16</f>
        <v>69198.06105579529</v>
      </c>
      <c r="N16" s="139">
        <v>389198.06105579529</v>
      </c>
      <c r="O16" s="140">
        <f>+N16/$N$45</f>
        <v>6.9745010263618963E-3</v>
      </c>
      <c r="P16" s="157">
        <f>+O16</f>
        <v>6.9745010263618963E-3</v>
      </c>
    </row>
    <row r="17" spans="1:17" ht="50.5" thickBot="1" x14ac:dyDescent="0.4">
      <c r="A17" s="38"/>
      <c r="B17" s="155" t="s">
        <v>13</v>
      </c>
      <c r="C17" s="136" t="s">
        <v>14</v>
      </c>
      <c r="D17" s="129" t="s">
        <v>72</v>
      </c>
      <c r="E17" s="129" t="s">
        <v>26</v>
      </c>
      <c r="F17" s="137">
        <v>44196</v>
      </c>
      <c r="G17" s="129">
        <v>150000</v>
      </c>
      <c r="H17" s="129">
        <v>0</v>
      </c>
      <c r="I17" s="129">
        <v>150000</v>
      </c>
      <c r="J17" s="139">
        <f t="shared" ref="J17:J18" si="0">+G17</f>
        <v>150000</v>
      </c>
      <c r="K17" s="158" t="s">
        <v>95</v>
      </c>
      <c r="L17" s="140">
        <f t="shared" ref="L17:L18" si="1">+G17/M17</f>
        <v>4.6244070298729838</v>
      </c>
      <c r="M17" s="139">
        <f t="shared" ref="M17:M18" si="2">+N17-G17</f>
        <v>32436.591119904071</v>
      </c>
      <c r="N17" s="129">
        <v>182436.59111990407</v>
      </c>
      <c r="O17" s="140">
        <f t="shared" ref="O17:O18" si="3">+N17/$N$45</f>
        <v>3.2692973561071394E-3</v>
      </c>
      <c r="P17" s="146">
        <f>+O17</f>
        <v>3.2692973561071394E-3</v>
      </c>
      <c r="Q17" s="110"/>
    </row>
    <row r="18" spans="1:17" ht="41" thickTop="1" thickBot="1" x14ac:dyDescent="0.4">
      <c r="A18" s="38"/>
      <c r="B18" s="156" t="s">
        <v>30</v>
      </c>
      <c r="C18" s="147" t="s">
        <v>29</v>
      </c>
      <c r="D18" s="148" t="s">
        <v>72</v>
      </c>
      <c r="E18" s="148" t="s">
        <v>36</v>
      </c>
      <c r="F18" s="149">
        <v>44895</v>
      </c>
      <c r="G18" s="148">
        <v>239661</v>
      </c>
      <c r="H18" s="148">
        <v>0</v>
      </c>
      <c r="I18" s="148">
        <v>239661</v>
      </c>
      <c r="J18" s="139">
        <f t="shared" si="0"/>
        <v>239661</v>
      </c>
      <c r="K18" s="150">
        <v>44896</v>
      </c>
      <c r="L18" s="140">
        <f t="shared" si="1"/>
        <v>56.179775280898802</v>
      </c>
      <c r="M18" s="139">
        <f t="shared" si="2"/>
        <v>4265.9658000000054</v>
      </c>
      <c r="N18" s="148">
        <v>243926.96580000001</v>
      </c>
      <c r="O18" s="140">
        <f t="shared" si="3"/>
        <v>4.3712162098504138E-3</v>
      </c>
      <c r="P18" s="151">
        <f>+O18</f>
        <v>4.3712162098504138E-3</v>
      </c>
    </row>
    <row r="19" spans="1:17" ht="34.9" customHeight="1" thickBot="1" x14ac:dyDescent="0.4">
      <c r="A19" s="38"/>
      <c r="B19" s="215" t="s">
        <v>75</v>
      </c>
      <c r="C19" s="216"/>
      <c r="D19" s="216"/>
      <c r="E19" s="216"/>
      <c r="F19" s="224"/>
      <c r="G19" s="16">
        <f>SUM(G16:G18)</f>
        <v>709661</v>
      </c>
      <c r="H19" s="133"/>
      <c r="I19" s="16">
        <f>SUM(I16:I18)</f>
        <v>1088661</v>
      </c>
      <c r="J19" s="134"/>
      <c r="K19" s="134"/>
      <c r="L19" s="134"/>
      <c r="M19" s="135"/>
      <c r="N19" s="16">
        <f>SUM(N16:N18)</f>
        <v>815561.61797569937</v>
      </c>
      <c r="O19" s="86"/>
      <c r="P19" s="87">
        <f>SUM(P16:P18)</f>
        <v>1.461501459231945E-2</v>
      </c>
    </row>
    <row r="20" spans="1:17" x14ac:dyDescent="0.35">
      <c r="A20" s="38"/>
      <c r="B20" s="18"/>
      <c r="C20" s="39"/>
      <c r="D20" s="39"/>
      <c r="E20" s="39"/>
      <c r="F20" s="61"/>
      <c r="G20" s="88"/>
      <c r="H20" s="93"/>
      <c r="I20" s="94"/>
      <c r="J20" s="95"/>
      <c r="K20" s="65"/>
      <c r="L20" s="91"/>
      <c r="M20" s="94"/>
      <c r="N20" s="94"/>
      <c r="O20" s="93"/>
      <c r="P20" s="93"/>
    </row>
    <row r="21" spans="1:17" x14ac:dyDescent="0.35">
      <c r="A21" s="38"/>
      <c r="B21" s="18"/>
      <c r="C21" s="39"/>
      <c r="D21" s="39"/>
      <c r="E21" s="39"/>
      <c r="F21" s="61"/>
      <c r="G21" s="88"/>
      <c r="H21" s="93"/>
      <c r="I21" s="94"/>
      <c r="J21" s="95"/>
      <c r="K21" s="65"/>
      <c r="L21" s="91"/>
      <c r="M21" s="94"/>
      <c r="N21" s="94"/>
      <c r="O21" s="93"/>
      <c r="P21" s="93"/>
    </row>
    <row r="22" spans="1:17" ht="15" thickBot="1" x14ac:dyDescent="0.4">
      <c r="A22" s="38"/>
      <c r="B22" s="18"/>
      <c r="C22" s="39"/>
      <c r="D22" s="39"/>
      <c r="E22" s="39"/>
      <c r="F22" s="61"/>
      <c r="G22" s="88"/>
      <c r="H22" s="93"/>
      <c r="I22" s="94"/>
      <c r="J22" s="95"/>
      <c r="K22" s="65"/>
      <c r="L22" s="91"/>
      <c r="M22" s="94"/>
      <c r="N22" s="94"/>
      <c r="O22" s="93"/>
      <c r="P22" s="93"/>
    </row>
    <row r="23" spans="1:17" ht="36" customHeight="1" thickBot="1" x14ac:dyDescent="0.4">
      <c r="A23" s="38"/>
      <c r="B23" s="212" t="s">
        <v>76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4"/>
    </row>
    <row r="24" spans="1:17" ht="42.5" thickBot="1" x14ac:dyDescent="0.4">
      <c r="A24" s="38"/>
      <c r="B24" s="132" t="s">
        <v>74</v>
      </c>
      <c r="C24" s="10" t="s">
        <v>1</v>
      </c>
      <c r="D24" s="10" t="s">
        <v>60</v>
      </c>
      <c r="E24" s="10" t="s">
        <v>61</v>
      </c>
      <c r="F24" s="80" t="s">
        <v>62</v>
      </c>
      <c r="G24" s="81" t="s">
        <v>63</v>
      </c>
      <c r="H24" s="81" t="s">
        <v>9</v>
      </c>
      <c r="I24" s="81" t="s">
        <v>64</v>
      </c>
      <c r="J24" s="81" t="s">
        <v>65</v>
      </c>
      <c r="K24" s="82" t="s">
        <v>66</v>
      </c>
      <c r="L24" s="83" t="s">
        <v>67</v>
      </c>
      <c r="M24" s="81" t="s">
        <v>68</v>
      </c>
      <c r="N24" s="81" t="s">
        <v>69</v>
      </c>
      <c r="O24" s="92" t="s">
        <v>70</v>
      </c>
      <c r="P24" s="84" t="s">
        <v>71</v>
      </c>
    </row>
    <row r="25" spans="1:17" ht="34.9" customHeight="1" x14ac:dyDescent="0.35">
      <c r="A25" s="38"/>
      <c r="B25" s="161" t="s">
        <v>38</v>
      </c>
      <c r="C25" s="162" t="s">
        <v>39</v>
      </c>
      <c r="D25" s="139" t="s">
        <v>72</v>
      </c>
      <c r="E25" s="139" t="s">
        <v>43</v>
      </c>
      <c r="F25" s="163">
        <v>44535</v>
      </c>
      <c r="G25" s="139">
        <v>986790</v>
      </c>
      <c r="H25" s="139">
        <v>512625</v>
      </c>
      <c r="I25" s="139">
        <v>1499415</v>
      </c>
      <c r="J25" s="139">
        <f>+G25</f>
        <v>986790</v>
      </c>
      <c r="K25" s="164">
        <v>44562</v>
      </c>
      <c r="L25" s="140">
        <f t="shared" ref="L25:L27" si="4">+G25/M25</f>
        <v>6.6020558236399074</v>
      </c>
      <c r="M25" s="139">
        <f t="shared" ref="M25:M27" si="5">+N25-G25</f>
        <v>149467.07909778832</v>
      </c>
      <c r="N25" s="139">
        <v>1136257.0790977883</v>
      </c>
      <c r="O25" s="140">
        <f t="shared" ref="O25:O27" si="6">+N25/$N$45</f>
        <v>2.0361936395264815E-2</v>
      </c>
      <c r="P25" s="165">
        <f>+O25</f>
        <v>2.0361936395264815E-2</v>
      </c>
    </row>
    <row r="26" spans="1:17" ht="31.9" customHeight="1" thickBot="1" x14ac:dyDescent="0.4">
      <c r="A26" s="38"/>
      <c r="B26" s="145" t="s">
        <v>45</v>
      </c>
      <c r="C26" s="136" t="s">
        <v>46</v>
      </c>
      <c r="D26" s="129" t="s">
        <v>72</v>
      </c>
      <c r="E26" s="129" t="s">
        <v>43</v>
      </c>
      <c r="F26" s="137">
        <v>44561</v>
      </c>
      <c r="G26" s="129">
        <v>12000000</v>
      </c>
      <c r="H26" s="129">
        <v>0</v>
      </c>
      <c r="I26" s="129">
        <v>12000000</v>
      </c>
      <c r="J26" s="139">
        <f t="shared" ref="J26:J27" si="7">+G26</f>
        <v>12000000</v>
      </c>
      <c r="K26" s="138">
        <v>44562</v>
      </c>
      <c r="L26" s="140">
        <f t="shared" si="4"/>
        <v>6.6020558236399243</v>
      </c>
      <c r="M26" s="139">
        <f t="shared" si="5"/>
        <v>1817615.6519355234</v>
      </c>
      <c r="N26" s="129">
        <v>13817615.651935523</v>
      </c>
      <c r="O26" s="140">
        <f t="shared" si="6"/>
        <v>0.24761422059726759</v>
      </c>
      <c r="P26" s="146">
        <f>+O26</f>
        <v>0.24761422059726759</v>
      </c>
      <c r="Q26" s="110"/>
    </row>
    <row r="27" spans="1:17" ht="41" thickTop="1" thickBot="1" x14ac:dyDescent="0.4">
      <c r="A27" s="38"/>
      <c r="B27" s="159" t="s">
        <v>92</v>
      </c>
      <c r="C27" s="141" t="s">
        <v>93</v>
      </c>
      <c r="D27" s="142" t="s">
        <v>72</v>
      </c>
      <c r="E27" s="142" t="s">
        <v>43</v>
      </c>
      <c r="F27" s="143">
        <v>44813</v>
      </c>
      <c r="G27" s="142">
        <v>7636435</v>
      </c>
      <c r="H27" s="142">
        <v>12152040</v>
      </c>
      <c r="I27" s="142">
        <v>19788475</v>
      </c>
      <c r="J27" s="139">
        <f t="shared" si="7"/>
        <v>7636435</v>
      </c>
      <c r="K27" s="144">
        <v>44835</v>
      </c>
      <c r="L27" s="140">
        <f t="shared" si="4"/>
        <v>21.721319150420687</v>
      </c>
      <c r="M27" s="139">
        <f t="shared" si="5"/>
        <v>351564.05313680507</v>
      </c>
      <c r="N27" s="142">
        <v>7987999.0531368051</v>
      </c>
      <c r="O27" s="140">
        <f t="shared" si="6"/>
        <v>0.14314641610378837</v>
      </c>
      <c r="P27" s="160">
        <f>+O27</f>
        <v>0.14314641610378837</v>
      </c>
    </row>
    <row r="28" spans="1:17" ht="30.65" customHeight="1" thickBot="1" x14ac:dyDescent="0.4">
      <c r="A28" s="38"/>
      <c r="B28" s="225" t="s">
        <v>77</v>
      </c>
      <c r="C28" s="226"/>
      <c r="D28" s="226"/>
      <c r="E28" s="226"/>
      <c r="F28" s="227"/>
      <c r="G28" s="85">
        <f>SUM(G25:G27)</f>
        <v>20623225</v>
      </c>
      <c r="H28" s="228"/>
      <c r="I28" s="229"/>
      <c r="J28" s="229"/>
      <c r="K28" s="229"/>
      <c r="L28" s="229"/>
      <c r="M28" s="230"/>
      <c r="N28" s="85">
        <f>SUM(N25:N27)</f>
        <v>22941871.784170117</v>
      </c>
      <c r="O28" s="96"/>
      <c r="P28" s="97">
        <f>SUM(P25:P27)</f>
        <v>0.41112257309632078</v>
      </c>
    </row>
    <row r="29" spans="1:17" x14ac:dyDescent="0.35">
      <c r="A29" s="38"/>
      <c r="B29" s="18"/>
      <c r="C29" s="18"/>
      <c r="D29" s="18"/>
      <c r="E29" s="39"/>
      <c r="F29" s="61"/>
      <c r="G29" s="98"/>
      <c r="H29" s="99"/>
      <c r="I29" s="100"/>
      <c r="J29" s="99"/>
      <c r="K29" s="65"/>
      <c r="L29" s="101"/>
      <c r="M29" s="100"/>
      <c r="N29" s="100"/>
      <c r="O29" s="99"/>
      <c r="P29" s="99"/>
    </row>
    <row r="30" spans="1:17" x14ac:dyDescent="0.35">
      <c r="A30" s="1"/>
      <c r="B30" s="18"/>
      <c r="C30" s="18"/>
      <c r="D30" s="18"/>
      <c r="E30" s="39"/>
      <c r="F30" s="61"/>
      <c r="G30" s="98"/>
      <c r="H30" s="99"/>
      <c r="I30" s="100"/>
      <c r="J30" s="99"/>
      <c r="K30" s="65"/>
      <c r="L30" s="101"/>
      <c r="M30" s="100"/>
      <c r="N30" s="100"/>
      <c r="O30" s="99"/>
      <c r="P30" s="99"/>
    </row>
    <row r="31" spans="1:17" ht="15" thickBot="1" x14ac:dyDescent="0.4">
      <c r="A31" s="1"/>
      <c r="B31" s="18"/>
      <c r="C31" s="18"/>
      <c r="D31" s="18"/>
      <c r="E31" s="39"/>
      <c r="F31" s="61"/>
      <c r="G31" s="98"/>
      <c r="H31" s="99"/>
      <c r="I31" s="100"/>
      <c r="J31" s="99"/>
      <c r="K31" s="65"/>
      <c r="L31" s="101"/>
      <c r="M31" s="100"/>
      <c r="N31" s="100"/>
      <c r="O31" s="99"/>
      <c r="P31" s="99"/>
    </row>
    <row r="32" spans="1:17" ht="15" thickBot="1" x14ac:dyDescent="0.4">
      <c r="A32" s="1"/>
      <c r="B32" s="199" t="s">
        <v>78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2"/>
    </row>
    <row r="33" spans="1:17" ht="42.5" thickBot="1" x14ac:dyDescent="0.4">
      <c r="A33" s="1"/>
      <c r="B33" s="102" t="s">
        <v>79</v>
      </c>
      <c r="C33" s="10" t="s">
        <v>1</v>
      </c>
      <c r="D33" s="231"/>
      <c r="E33" s="200"/>
      <c r="F33" s="200"/>
      <c r="G33" s="200"/>
      <c r="H33" s="200"/>
      <c r="I33" s="200"/>
      <c r="J33" s="200"/>
      <c r="K33" s="200"/>
      <c r="L33" s="200"/>
      <c r="M33" s="201"/>
      <c r="N33" s="103" t="s">
        <v>69</v>
      </c>
      <c r="O33" s="104" t="s">
        <v>70</v>
      </c>
      <c r="P33" s="84" t="s">
        <v>71</v>
      </c>
    </row>
    <row r="34" spans="1:17" ht="35.5" customHeight="1" thickBot="1" x14ac:dyDescent="0.4">
      <c r="A34" s="1"/>
      <c r="B34" s="105" t="s">
        <v>86</v>
      </c>
      <c r="C34" s="177">
        <v>1095788479</v>
      </c>
      <c r="D34" s="221"/>
      <c r="E34" s="222"/>
      <c r="F34" s="222"/>
      <c r="G34" s="222"/>
      <c r="H34" s="222"/>
      <c r="I34" s="222"/>
      <c r="J34" s="222"/>
      <c r="K34" s="222"/>
      <c r="L34" s="222"/>
      <c r="M34" s="223"/>
      <c r="N34" s="57" t="s">
        <v>100</v>
      </c>
      <c r="O34" s="178">
        <v>0.01</v>
      </c>
      <c r="P34" s="179">
        <v>0.01</v>
      </c>
    </row>
    <row r="35" spans="1:17" ht="34.9" customHeight="1" thickBot="1" x14ac:dyDescent="0.4">
      <c r="A35" s="1"/>
      <c r="B35" s="215" t="s">
        <v>80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24"/>
      <c r="N35" s="16">
        <f>SUM(N34)</f>
        <v>0</v>
      </c>
      <c r="O35" s="127"/>
      <c r="P35" s="180"/>
    </row>
    <row r="36" spans="1:17" x14ac:dyDescent="0.35">
      <c r="A36" s="1"/>
      <c r="B36" s="18"/>
      <c r="C36" s="18"/>
      <c r="D36" s="18"/>
      <c r="E36" s="39"/>
      <c r="F36" s="61"/>
      <c r="G36" s="98"/>
      <c r="H36" s="99"/>
      <c r="I36" s="100"/>
      <c r="J36" s="99"/>
      <c r="K36" s="65"/>
      <c r="L36" s="101"/>
      <c r="M36" s="100"/>
      <c r="N36" s="100"/>
      <c r="O36" s="99"/>
      <c r="P36" s="99"/>
    </row>
    <row r="37" spans="1:17" x14ac:dyDescent="0.35">
      <c r="A37" s="1"/>
      <c r="B37" s="18"/>
      <c r="C37" s="18"/>
      <c r="D37" s="18"/>
      <c r="E37" s="39"/>
      <c r="F37" s="61"/>
      <c r="G37" s="98"/>
      <c r="H37" s="99"/>
      <c r="I37" s="100"/>
      <c r="J37" s="99"/>
      <c r="K37" s="65"/>
      <c r="L37" s="101"/>
      <c r="M37" s="100"/>
      <c r="N37" s="100"/>
      <c r="O37" s="99"/>
      <c r="P37" s="99"/>
    </row>
    <row r="38" spans="1:17" ht="15" thickBot="1" x14ac:dyDescent="0.4">
      <c r="A38" s="1"/>
      <c r="B38" s="18"/>
      <c r="C38" s="18"/>
      <c r="D38" s="18"/>
      <c r="E38" s="39"/>
      <c r="F38" s="61"/>
      <c r="G38" s="98"/>
      <c r="H38" s="99"/>
      <c r="I38" s="100"/>
      <c r="J38" s="99"/>
      <c r="K38" s="65"/>
      <c r="L38" s="101"/>
      <c r="M38" s="100"/>
      <c r="N38" s="100"/>
      <c r="O38" s="99"/>
      <c r="P38" s="99"/>
    </row>
    <row r="39" spans="1:17" ht="26.5" customHeight="1" thickBot="1" x14ac:dyDescent="0.4">
      <c r="A39" s="1"/>
      <c r="B39" s="212" t="s">
        <v>81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4"/>
      <c r="Q39" s="110"/>
    </row>
    <row r="40" spans="1:17" ht="42.5" thickBot="1" x14ac:dyDescent="0.4">
      <c r="A40" s="176"/>
      <c r="B40" s="59" t="s">
        <v>74</v>
      </c>
      <c r="C40" s="10" t="s">
        <v>1</v>
      </c>
      <c r="D40" s="23" t="s">
        <v>60</v>
      </c>
      <c r="E40" s="10" t="s">
        <v>61</v>
      </c>
      <c r="F40" s="80" t="s">
        <v>62</v>
      </c>
      <c r="G40" s="106" t="s">
        <v>63</v>
      </c>
      <c r="H40" s="106" t="s">
        <v>9</v>
      </c>
      <c r="I40" s="81" t="s">
        <v>64</v>
      </c>
      <c r="J40" s="81" t="s">
        <v>65</v>
      </c>
      <c r="K40" s="82" t="s">
        <v>66</v>
      </c>
      <c r="L40" s="83" t="s">
        <v>67</v>
      </c>
      <c r="M40" s="81" t="s">
        <v>68</v>
      </c>
      <c r="N40" s="81" t="s">
        <v>69</v>
      </c>
      <c r="O40" s="92" t="s">
        <v>70</v>
      </c>
      <c r="P40" s="84" t="s">
        <v>71</v>
      </c>
    </row>
    <row r="41" spans="1:17" ht="70" x14ac:dyDescent="0.35">
      <c r="A41" s="1"/>
      <c r="B41" s="161" t="s">
        <v>50</v>
      </c>
      <c r="C41" s="173">
        <v>1045016970</v>
      </c>
      <c r="D41" s="162" t="s">
        <v>72</v>
      </c>
      <c r="E41" s="154" t="s">
        <v>53</v>
      </c>
      <c r="F41" s="174">
        <v>44561</v>
      </c>
      <c r="G41" s="139">
        <v>20000000</v>
      </c>
      <c r="H41" s="175">
        <v>0</v>
      </c>
      <c r="I41" s="139">
        <v>20000000</v>
      </c>
      <c r="J41" s="139">
        <v>20000000</v>
      </c>
      <c r="K41" s="158" t="s">
        <v>96</v>
      </c>
      <c r="L41" s="140">
        <f t="shared" ref="L41" si="8">+G41/M41</f>
        <v>6.602055823639926</v>
      </c>
      <c r="M41" s="139">
        <f t="shared" ref="M41" si="9">+N41-G41</f>
        <v>3029359.4198925383</v>
      </c>
      <c r="N41" s="139">
        <v>23029359.419892538</v>
      </c>
      <c r="O41" s="140">
        <f t="shared" ref="O41:O42" si="10">+N41/$N$45</f>
        <v>0.41269036766211264</v>
      </c>
      <c r="P41" s="165">
        <f>+O41</f>
        <v>0.41269036766211264</v>
      </c>
    </row>
    <row r="42" spans="1:17" ht="80.5" thickBot="1" x14ac:dyDescent="0.4">
      <c r="A42" s="1"/>
      <c r="B42" s="159" t="s">
        <v>51</v>
      </c>
      <c r="C42" s="141" t="s">
        <v>56</v>
      </c>
      <c r="D42" s="141" t="s">
        <v>72</v>
      </c>
      <c r="E42" s="166" t="s">
        <v>54</v>
      </c>
      <c r="F42" s="167">
        <v>43404</v>
      </c>
      <c r="G42" s="142">
        <v>7000000</v>
      </c>
      <c r="H42" s="168">
        <v>0</v>
      </c>
      <c r="I42" s="142">
        <v>7000000</v>
      </c>
      <c r="J42" s="142">
        <v>7000000</v>
      </c>
      <c r="K42" s="144">
        <v>43405</v>
      </c>
      <c r="L42" s="140">
        <f t="shared" ref="L42" si="11">+G42/M42</f>
        <v>3.471870297938743</v>
      </c>
      <c r="M42" s="139">
        <f t="shared" ref="M42" si="12">+N42-G42</f>
        <v>2016204.3507661894</v>
      </c>
      <c r="N42" s="142">
        <v>9016204.3507661894</v>
      </c>
      <c r="O42" s="140">
        <f t="shared" si="10"/>
        <v>0.16157204464924718</v>
      </c>
      <c r="P42" s="160">
        <f>+O42</f>
        <v>0.16157204464924718</v>
      </c>
    </row>
    <row r="43" spans="1:17" ht="27" customHeight="1" thickBot="1" x14ac:dyDescent="0.4">
      <c r="A43" s="1"/>
      <c r="B43" s="215" t="s">
        <v>82</v>
      </c>
      <c r="C43" s="216"/>
      <c r="D43" s="216"/>
      <c r="E43" s="216"/>
      <c r="F43" s="216"/>
      <c r="G43" s="170">
        <f>SUM(G41:G42)</f>
        <v>27000000</v>
      </c>
      <c r="H43" s="217"/>
      <c r="I43" s="217"/>
      <c r="J43" s="217"/>
      <c r="K43" s="217"/>
      <c r="L43" s="217"/>
      <c r="M43" s="217"/>
      <c r="N43" s="171">
        <f>SUM(N41:N42)</f>
        <v>32045563.770658728</v>
      </c>
      <c r="O43" s="169"/>
      <c r="P43" s="172">
        <f>SUM(P41:P42)</f>
        <v>0.57426241231135977</v>
      </c>
    </row>
    <row r="44" spans="1:17" x14ac:dyDescent="0.35">
      <c r="A44" s="1"/>
      <c r="B44" s="107"/>
      <c r="C44" s="18"/>
      <c r="D44" s="18"/>
      <c r="E44" s="39"/>
      <c r="F44" s="61"/>
      <c r="G44" s="108"/>
      <c r="H44" s="62"/>
      <c r="I44" s="63"/>
      <c r="J44" s="64"/>
      <c r="K44" s="65"/>
      <c r="L44" s="66"/>
      <c r="M44" s="63"/>
      <c r="N44" s="109"/>
      <c r="O44" s="70"/>
      <c r="P44" s="108"/>
    </row>
    <row r="45" spans="1:17" ht="20.5" customHeight="1" thickBot="1" x14ac:dyDescent="0.4">
      <c r="A45" s="1"/>
      <c r="B45" s="131" t="s">
        <v>83</v>
      </c>
      <c r="C45" s="18"/>
      <c r="D45" s="18"/>
      <c r="E45" s="39"/>
      <c r="F45" s="61"/>
      <c r="G45" s="110">
        <f>+G43+G28+G19</f>
        <v>48332886</v>
      </c>
      <c r="H45" s="100"/>
      <c r="I45" s="109"/>
      <c r="J45" s="109"/>
      <c r="K45" s="111"/>
      <c r="L45" s="112"/>
      <c r="M45" s="109"/>
      <c r="N45" s="110">
        <f>+N43+N35+N28+N19</f>
        <v>55802997.172804542</v>
      </c>
      <c r="O45" s="113"/>
      <c r="P45" s="114">
        <f>+P43+P35+P28+P19</f>
        <v>1</v>
      </c>
    </row>
    <row r="46" spans="1:17" ht="15" thickTop="1" x14ac:dyDescent="0.35">
      <c r="A46" s="1"/>
      <c r="B46" s="18"/>
      <c r="C46" s="39"/>
      <c r="D46" s="39"/>
      <c r="E46" s="39"/>
      <c r="F46" s="115"/>
      <c r="G46" s="116"/>
      <c r="H46" s="116"/>
      <c r="I46" s="117"/>
      <c r="J46" s="118"/>
      <c r="K46" s="119"/>
      <c r="L46" s="120"/>
      <c r="M46" s="117"/>
      <c r="N46" s="117"/>
      <c r="O46" s="116"/>
      <c r="P46" s="121"/>
    </row>
    <row r="47" spans="1:17" x14ac:dyDescent="0.35">
      <c r="A47" s="1"/>
      <c r="B47" s="122"/>
      <c r="C47" s="39"/>
      <c r="D47" s="31"/>
      <c r="E47" s="31"/>
      <c r="F47" s="115"/>
      <c r="G47" s="123"/>
      <c r="H47" s="118"/>
      <c r="I47" s="117"/>
      <c r="J47" s="118"/>
      <c r="K47" s="119"/>
      <c r="L47" s="124"/>
      <c r="M47" s="117"/>
      <c r="N47" s="117"/>
      <c r="O47" s="116"/>
      <c r="P47" s="116"/>
    </row>
    <row r="48" spans="1:17" ht="57" customHeight="1" x14ac:dyDescent="0.35">
      <c r="A48" s="1"/>
      <c r="B48" s="122"/>
      <c r="C48" s="39"/>
      <c r="D48" s="31"/>
      <c r="E48" s="31"/>
      <c r="F48" s="115"/>
      <c r="G48" s="123"/>
      <c r="H48" s="118"/>
      <c r="I48" s="117"/>
      <c r="J48" s="118"/>
      <c r="K48" s="119"/>
      <c r="L48" s="124"/>
      <c r="M48" s="117"/>
      <c r="N48" s="117"/>
      <c r="O48" s="116"/>
      <c r="P48" s="116"/>
    </row>
    <row r="49" spans="1:16" x14ac:dyDescent="0.35">
      <c r="A49" s="1"/>
      <c r="B49" s="45" t="s">
        <v>97</v>
      </c>
      <c r="C49" s="46"/>
      <c r="D49" s="31"/>
      <c r="E49" s="38"/>
      <c r="F49" s="45"/>
      <c r="G49" s="45"/>
      <c r="H49" s="118"/>
      <c r="I49" s="117"/>
      <c r="J49" s="118"/>
      <c r="K49" s="119"/>
      <c r="L49" s="124"/>
      <c r="M49" s="117"/>
      <c r="N49" s="117"/>
      <c r="O49" s="116"/>
      <c r="P49" s="116"/>
    </row>
    <row r="50" spans="1:16" x14ac:dyDescent="0.35">
      <c r="A50" s="1"/>
      <c r="B50" s="47" t="s">
        <v>98</v>
      </c>
      <c r="C50" s="46"/>
      <c r="D50" s="31"/>
      <c r="E50" s="38"/>
      <c r="F50" s="48"/>
      <c r="G50" s="48"/>
      <c r="H50" s="118"/>
      <c r="I50" s="118"/>
      <c r="J50" s="118"/>
      <c r="K50" s="119"/>
      <c r="L50" s="45"/>
      <c r="M50" s="117"/>
      <c r="N50" s="117"/>
      <c r="O50" s="125"/>
      <c r="P50" s="125"/>
    </row>
    <row r="51" spans="1:16" x14ac:dyDescent="0.35">
      <c r="A51" s="1"/>
      <c r="B51" s="49"/>
      <c r="C51" s="50"/>
      <c r="D51" s="39"/>
      <c r="E51" s="46"/>
      <c r="F51" s="48"/>
      <c r="G51" s="47"/>
      <c r="H51" s="62"/>
      <c r="I51" s="63"/>
      <c r="J51" s="64"/>
      <c r="K51" s="65"/>
      <c r="L51" s="48"/>
      <c r="M51" s="63"/>
      <c r="N51" s="63"/>
      <c r="O51" s="126"/>
      <c r="P51" s="126"/>
    </row>
    <row r="52" spans="1:16" x14ac:dyDescent="0.35">
      <c r="A52" s="1"/>
    </row>
    <row r="53" spans="1:16" x14ac:dyDescent="0.35">
      <c r="A53" s="1"/>
    </row>
    <row r="54" spans="1:16" x14ac:dyDescent="0.35">
      <c r="A54" s="1"/>
    </row>
    <row r="55" spans="1:16" x14ac:dyDescent="0.35">
      <c r="A55" s="1"/>
    </row>
    <row r="56" spans="1:16" x14ac:dyDescent="0.35">
      <c r="A56" s="1"/>
    </row>
    <row r="57" spans="1:16" x14ac:dyDescent="0.35">
      <c r="A57" s="1"/>
    </row>
    <row r="58" spans="1:16" x14ac:dyDescent="0.35">
      <c r="A58" s="1"/>
    </row>
    <row r="59" spans="1:16" x14ac:dyDescent="0.35">
      <c r="A59" s="1"/>
    </row>
    <row r="60" spans="1:16" x14ac:dyDescent="0.35">
      <c r="A60" s="1"/>
    </row>
    <row r="61" spans="1:16" x14ac:dyDescent="0.35">
      <c r="A61" s="1"/>
    </row>
    <row r="62" spans="1:16" x14ac:dyDescent="0.35">
      <c r="A62" s="1"/>
    </row>
    <row r="63" spans="1:16" x14ac:dyDescent="0.35">
      <c r="A63" s="1"/>
    </row>
    <row r="64" spans="1:16" x14ac:dyDescent="0.35">
      <c r="A64" s="1"/>
    </row>
    <row r="65" spans="1:1" x14ac:dyDescent="0.35">
      <c r="A65" s="38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  <row r="135" spans="1:1" x14ac:dyDescent="0.35">
      <c r="A135" s="1"/>
    </row>
    <row r="136" spans="1:1" x14ac:dyDescent="0.35">
      <c r="A136" s="1"/>
    </row>
    <row r="137" spans="1:1" x14ac:dyDescent="0.35">
      <c r="A137" s="1"/>
    </row>
    <row r="138" spans="1:1" x14ac:dyDescent="0.35">
      <c r="A138" s="1"/>
    </row>
    <row r="139" spans="1:1" x14ac:dyDescent="0.35">
      <c r="A139" s="1"/>
    </row>
    <row r="140" spans="1:1" x14ac:dyDescent="0.35">
      <c r="A140" s="1"/>
    </row>
    <row r="141" spans="1:1" x14ac:dyDescent="0.35">
      <c r="A141" s="1"/>
    </row>
    <row r="142" spans="1:1" x14ac:dyDescent="0.35">
      <c r="A142" s="1"/>
    </row>
    <row r="143" spans="1:1" x14ac:dyDescent="0.35">
      <c r="A143" s="1"/>
    </row>
    <row r="144" spans="1:1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31"/>
    </row>
    <row r="209" spans="1:1" x14ac:dyDescent="0.35">
      <c r="A209" s="31"/>
    </row>
    <row r="210" spans="1:1" x14ac:dyDescent="0.35">
      <c r="A210" s="31"/>
    </row>
    <row r="211" spans="1:1" x14ac:dyDescent="0.35">
      <c r="A211" s="31"/>
    </row>
    <row r="212" spans="1:1" x14ac:dyDescent="0.35">
      <c r="A212" s="31"/>
    </row>
    <row r="213" spans="1:1" x14ac:dyDescent="0.35">
      <c r="A213" s="31"/>
    </row>
    <row r="214" spans="1:1" x14ac:dyDescent="0.35">
      <c r="A214" s="31"/>
    </row>
    <row r="215" spans="1:1" x14ac:dyDescent="0.35">
      <c r="A215" s="31"/>
    </row>
    <row r="216" spans="1:1" x14ac:dyDescent="0.35">
      <c r="A216" s="1"/>
    </row>
  </sheetData>
  <mergeCells count="18">
    <mergeCell ref="B43:F43"/>
    <mergeCell ref="H43:M43"/>
    <mergeCell ref="B10:P10"/>
    <mergeCell ref="D34:M34"/>
    <mergeCell ref="B35:M35"/>
    <mergeCell ref="B39:P39"/>
    <mergeCell ref="B28:F28"/>
    <mergeCell ref="H28:M28"/>
    <mergeCell ref="B32:P32"/>
    <mergeCell ref="D33:M33"/>
    <mergeCell ref="B19:F19"/>
    <mergeCell ref="B23:P23"/>
    <mergeCell ref="B14:P14"/>
    <mergeCell ref="B2:P2"/>
    <mergeCell ref="B3:P3"/>
    <mergeCell ref="B5:P5"/>
    <mergeCell ref="B6:P6"/>
    <mergeCell ref="B9:P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 DE CALIFICACION Y GRAU</vt:lpstr>
      <vt:lpstr>DETERMINACION DERECHOS DE VOTO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Gonzalez</dc:creator>
  <cp:lastModifiedBy>Sergio</cp:lastModifiedBy>
  <dcterms:created xsi:type="dcterms:W3CDTF">2023-03-04T21:42:07Z</dcterms:created>
  <dcterms:modified xsi:type="dcterms:W3CDTF">2025-06-16T17:30:20Z</dcterms:modified>
</cp:coreProperties>
</file>